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howInkAnnotation="0"/>
  <mc:AlternateContent xmlns:mc="http://schemas.openxmlformats.org/markup-compatibility/2006">
    <mc:Choice Requires="x15">
      <x15ac:absPath xmlns:x15ac="http://schemas.microsoft.com/office/spreadsheetml/2010/11/ac" url="D:\11- Prefeitura Municipal de São João do Paraiso\arquivos finais\proposta 03\são joão atualizadas\projeto mandacaru\"/>
    </mc:Choice>
  </mc:AlternateContent>
  <xr:revisionPtr revIDLastSave="0" documentId="13_ncr:1_{32987F20-3193-4B37-8C84-B1FCA8E4E294}" xr6:coauthVersionLast="47" xr6:coauthVersionMax="47" xr10:uidLastSave="{00000000-0000-0000-0000-000000000000}"/>
  <bookViews>
    <workbookView xWindow="-120" yWindow="-120" windowWidth="20730" windowHeight="11040" xr2:uid="{00000000-000D-0000-FFFF-FFFF00000000}"/>
  </bookViews>
  <sheets>
    <sheet name="PLANILHA CONVÊNIO" sheetId="1" r:id="rId1"/>
    <sheet name="CRONOGRAMA" sheetId="2" r:id="rId2"/>
  </sheets>
  <externalReferences>
    <externalReference r:id="rId3"/>
  </externalReferences>
  <definedNames>
    <definedName name="_xlnm._FilterDatabase" localSheetId="0" hidden="1">'PLANILHA CONVÊNIO'!$A$1:$I$387</definedName>
    <definedName name="_xlnm.Print_Area" localSheetId="0">'PLANILHA CONVÊNIO'!$A$1:$I$320</definedName>
    <definedName name="Print_Area" localSheetId="0">'PLANILHA CONVÊNIO'!$A$1:$I$320</definedName>
    <definedName name="Print_Titles" localSheetId="0">'PLANILHA CONVÊNIO'!$1:$5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7" i="1" l="1"/>
  <c r="F247" i="1"/>
  <c r="F87" i="1"/>
  <c r="F220" i="1" l="1"/>
  <c r="F218" i="1"/>
  <c r="F216" i="1"/>
  <c r="F214" i="1"/>
  <c r="F92" i="1"/>
  <c r="F295" i="1"/>
  <c r="F290" i="1"/>
  <c r="F285" i="1"/>
  <c r="B26" i="2"/>
  <c r="B25" i="2"/>
  <c r="C315" i="1"/>
  <c r="F313" i="1"/>
  <c r="C316" i="1"/>
  <c r="F7" i="1"/>
  <c r="F9" i="1"/>
  <c r="F14" i="1"/>
  <c r="F17" i="1"/>
  <c r="F21" i="1"/>
  <c r="F24" i="1"/>
  <c r="F29" i="1"/>
  <c r="F31" i="1" s="1"/>
  <c r="C9" i="2" s="1"/>
  <c r="F33" i="1"/>
  <c r="F37" i="1"/>
  <c r="F41" i="1"/>
  <c r="F43" i="1"/>
  <c r="F46" i="1"/>
  <c r="F52" i="1"/>
  <c r="F55" i="1" s="1"/>
  <c r="C12" i="2" s="1"/>
  <c r="F59" i="1"/>
  <c r="F63" i="1"/>
  <c r="F66" i="1"/>
  <c r="F72" i="1"/>
  <c r="F77" i="1"/>
  <c r="F82" i="1"/>
  <c r="F85" i="1"/>
  <c r="F89" i="1"/>
  <c r="F98" i="1"/>
  <c r="F100" i="1"/>
  <c r="F106" i="1"/>
  <c r="F107" i="1"/>
  <c r="F111" i="1"/>
  <c r="F113" i="1"/>
  <c r="F115" i="1"/>
  <c r="F117" i="1"/>
  <c r="F119" i="1"/>
  <c r="F123" i="1"/>
  <c r="F125" i="1"/>
  <c r="F128" i="1"/>
  <c r="F131" i="1"/>
  <c r="F137" i="1"/>
  <c r="F140" i="1"/>
  <c r="F146" i="1"/>
  <c r="F148" i="1"/>
  <c r="F150" i="1"/>
  <c r="F153" i="1"/>
  <c r="F156" i="1"/>
  <c r="F159" i="1"/>
  <c r="F165" i="1"/>
  <c r="F168" i="1"/>
  <c r="F171" i="1"/>
  <c r="F174" i="1"/>
  <c r="F180" i="1"/>
  <c r="F182" i="1"/>
  <c r="F186" i="1"/>
  <c r="F188" i="1"/>
  <c r="F190" i="1"/>
  <c r="F195" i="1"/>
  <c r="F197" i="1"/>
  <c r="F200" i="1"/>
  <c r="F204" i="1"/>
  <c r="F208" i="1"/>
  <c r="F226" i="1"/>
  <c r="F229" i="1"/>
  <c r="F236" i="1"/>
  <c r="F238" i="1" s="1"/>
  <c r="C19" i="2" s="1"/>
  <c r="F241" i="1"/>
  <c r="F243" i="1"/>
  <c r="F254" i="1"/>
  <c r="F259" i="1" s="1"/>
  <c r="C21" i="2" s="1"/>
  <c r="F262" i="1"/>
  <c r="F265" i="1"/>
  <c r="F270" i="1"/>
  <c r="F272" i="1"/>
  <c r="F276" i="1"/>
  <c r="F278" i="1"/>
  <c r="F299" i="1"/>
  <c r="F301" i="1" s="1"/>
  <c r="C25" i="2" s="1"/>
  <c r="B7" i="2"/>
  <c r="B8" i="2"/>
  <c r="B9" i="2"/>
  <c r="B10" i="2"/>
  <c r="B11" i="2"/>
  <c r="B12" i="2"/>
  <c r="B13" i="2"/>
  <c r="B14" i="2"/>
  <c r="B15" i="2"/>
  <c r="B16" i="2"/>
  <c r="B17" i="2"/>
  <c r="B18" i="2"/>
  <c r="B19" i="2"/>
  <c r="B20" i="2"/>
  <c r="B21" i="2"/>
  <c r="B22" i="2"/>
  <c r="B23" i="2"/>
  <c r="B24" i="2"/>
  <c r="D9" i="2" l="1"/>
  <c r="O9" i="2" s="1"/>
  <c r="D19" i="2"/>
  <c r="K19" i="2" s="1"/>
  <c r="F27" i="1"/>
  <c r="C8" i="2" s="1"/>
  <c r="D8" i="2" s="1"/>
  <c r="I8" i="2" s="1"/>
  <c r="F232" i="1"/>
  <c r="C18" i="2" s="1"/>
  <c r="D18" i="2" s="1"/>
  <c r="K18" i="2" s="1"/>
  <c r="D25" i="2"/>
  <c r="Q25" i="2" s="1"/>
  <c r="F251" i="1"/>
  <c r="C20" i="2" s="1"/>
  <c r="D20" i="2" s="1"/>
  <c r="F315" i="1"/>
  <c r="F39" i="1"/>
  <c r="C10" i="2" s="1"/>
  <c r="D10" i="2" s="1"/>
  <c r="F161" i="1"/>
  <c r="C15" i="2" s="1"/>
  <c r="D15" i="2" s="1"/>
  <c r="G15" i="2" s="1"/>
  <c r="F280" i="1"/>
  <c r="C23" i="2" s="1"/>
  <c r="D23" i="2" s="1"/>
  <c r="O23" i="2" s="1"/>
  <c r="F268" i="1"/>
  <c r="C22" i="2" s="1"/>
  <c r="D22" i="2" s="1"/>
  <c r="K22" i="2" s="1"/>
  <c r="F223" i="1"/>
  <c r="C17" i="2" s="1"/>
  <c r="D17" i="2" s="1"/>
  <c r="K17" i="2" s="1"/>
  <c r="D12" i="2"/>
  <c r="I12" i="2" s="1"/>
  <c r="F11" i="1"/>
  <c r="C7" i="2" s="1"/>
  <c r="D7" i="2" s="1"/>
  <c r="O7" i="2" s="1"/>
  <c r="F296" i="1"/>
  <c r="C24" i="2" s="1"/>
  <c r="D24" i="2" s="1"/>
  <c r="C26" i="2"/>
  <c r="D26" i="2" s="1"/>
  <c r="O26" i="2" s="1"/>
  <c r="F209" i="1"/>
  <c r="C16" i="2" s="1"/>
  <c r="D16" i="2" s="1"/>
  <c r="O16" i="2" s="1"/>
  <c r="F134" i="1"/>
  <c r="C14" i="2" s="1"/>
  <c r="D14" i="2" s="1"/>
  <c r="Q14" i="2" s="1"/>
  <c r="F79" i="1"/>
  <c r="C13" i="2" s="1"/>
  <c r="D13" i="2" s="1"/>
  <c r="I13" i="2" s="1"/>
  <c r="F48" i="1"/>
  <c r="C11" i="2" s="1"/>
  <c r="D11" i="2" s="1"/>
  <c r="K11" i="2" s="1"/>
  <c r="Q9" i="2"/>
  <c r="K23" i="2"/>
  <c r="G25" i="2"/>
  <c r="D21" i="2"/>
  <c r="G18" i="2" l="1"/>
  <c r="M25" i="2"/>
  <c r="I9" i="2"/>
  <c r="I18" i="2"/>
  <c r="G9" i="2"/>
  <c r="Q18" i="2"/>
  <c r="M9" i="2"/>
  <c r="O17" i="2"/>
  <c r="K9" i="2"/>
  <c r="O15" i="2"/>
  <c r="M15" i="2"/>
  <c r="G8" i="2"/>
  <c r="I19" i="2"/>
  <c r="M8" i="2"/>
  <c r="K8" i="2"/>
  <c r="G19" i="2"/>
  <c r="O8" i="2"/>
  <c r="R8" i="2" s="1"/>
  <c r="O19" i="2"/>
  <c r="M19" i="2"/>
  <c r="Q8" i="2"/>
  <c r="Q19" i="2"/>
  <c r="Q23" i="2"/>
  <c r="I23" i="2"/>
  <c r="I15" i="2"/>
  <c r="I11" i="2"/>
  <c r="O18" i="2"/>
  <c r="Q15" i="2"/>
  <c r="K16" i="2"/>
  <c r="G11" i="2"/>
  <c r="I25" i="2"/>
  <c r="M18" i="2"/>
  <c r="O25" i="2"/>
  <c r="K25" i="2"/>
  <c r="K15" i="2"/>
  <c r="I14" i="2"/>
  <c r="G23" i="2"/>
  <c r="Q22" i="2"/>
  <c r="M23" i="2"/>
  <c r="K13" i="2"/>
  <c r="G22" i="2"/>
  <c r="O22" i="2"/>
  <c r="O12" i="2"/>
  <c r="I17" i="2"/>
  <c r="K12" i="2"/>
  <c r="M22" i="2"/>
  <c r="G12" i="2"/>
  <c r="I22" i="2"/>
  <c r="K26" i="2"/>
  <c r="Q17" i="2"/>
  <c r="G17" i="2"/>
  <c r="M26" i="2"/>
  <c r="M17" i="2"/>
  <c r="G26" i="2"/>
  <c r="Q12" i="2"/>
  <c r="M12" i="2"/>
  <c r="F314" i="1"/>
  <c r="F316" i="1" s="1"/>
  <c r="F317" i="1" s="1"/>
  <c r="F4" i="1" s="1"/>
  <c r="M13" i="2"/>
  <c r="C28" i="2"/>
  <c r="Q26" i="2"/>
  <c r="M16" i="2"/>
  <c r="G16" i="2"/>
  <c r="G14" i="2"/>
  <c r="M14" i="2"/>
  <c r="O11" i="2"/>
  <c r="Q13" i="2"/>
  <c r="I16" i="2"/>
  <c r="Q16" i="2"/>
  <c r="Q11" i="2"/>
  <c r="O13" i="2"/>
  <c r="K14" i="2"/>
  <c r="M11" i="2"/>
  <c r="G13" i="2"/>
  <c r="O14" i="2"/>
  <c r="I26" i="2"/>
  <c r="Q7" i="2"/>
  <c r="I7" i="2"/>
  <c r="K7" i="2"/>
  <c r="M7" i="2"/>
  <c r="G7" i="2"/>
  <c r="O21" i="2"/>
  <c r="I21" i="2"/>
  <c r="K21" i="2"/>
  <c r="Q21" i="2"/>
  <c r="M21" i="2"/>
  <c r="G21" i="2"/>
  <c r="K24" i="2"/>
  <c r="O24" i="2"/>
  <c r="M24" i="2"/>
  <c r="Q24" i="2"/>
  <c r="I24" i="2"/>
  <c r="G24" i="2"/>
  <c r="G20" i="2"/>
  <c r="K20" i="2"/>
  <c r="M20" i="2"/>
  <c r="O20" i="2"/>
  <c r="Q20" i="2"/>
  <c r="I20" i="2"/>
  <c r="Q10" i="2"/>
  <c r="G10" i="2"/>
  <c r="I10" i="2"/>
  <c r="O10" i="2"/>
  <c r="K10" i="2"/>
  <c r="M10" i="2"/>
  <c r="D28" i="2"/>
  <c r="R9" i="2"/>
  <c r="R25" i="2" l="1"/>
  <c r="R19" i="2"/>
  <c r="R18" i="2"/>
  <c r="R23" i="2"/>
  <c r="R13" i="2"/>
  <c r="R15" i="2"/>
  <c r="R11" i="2"/>
  <c r="K27" i="2"/>
  <c r="J27" i="2" s="1"/>
  <c r="R22" i="2"/>
  <c r="R12" i="2"/>
  <c r="R17" i="2"/>
  <c r="R26" i="2"/>
  <c r="M27" i="2"/>
  <c r="L27" i="2" s="1"/>
  <c r="R14" i="2"/>
  <c r="I27" i="2"/>
  <c r="H27" i="2" s="1"/>
  <c r="R16" i="2"/>
  <c r="O27" i="2"/>
  <c r="N27" i="2" s="1"/>
  <c r="G27" i="2"/>
  <c r="F27" i="2" s="1"/>
  <c r="R7" i="2"/>
  <c r="Q27" i="2"/>
  <c r="P27" i="2" s="1"/>
  <c r="E12" i="2"/>
  <c r="E11" i="2"/>
  <c r="E13" i="2"/>
  <c r="E17" i="2"/>
  <c r="E14" i="2"/>
  <c r="E22" i="2"/>
  <c r="E15" i="2"/>
  <c r="E9" i="2"/>
  <c r="E19" i="2"/>
  <c r="E16" i="2"/>
  <c r="E7" i="2"/>
  <c r="E18" i="2"/>
  <c r="E26" i="2"/>
  <c r="E23" i="2"/>
  <c r="E25" i="2"/>
  <c r="E8" i="2"/>
  <c r="R10" i="2"/>
  <c r="E10" i="2"/>
  <c r="R20" i="2"/>
  <c r="E24" i="2"/>
  <c r="R24" i="2"/>
  <c r="E21" i="2"/>
  <c r="E20" i="2"/>
  <c r="R21" i="2"/>
  <c r="G28" i="2" l="1"/>
  <c r="F28" i="2" s="1"/>
  <c r="R27" i="2"/>
  <c r="R28" i="2" s="1"/>
  <c r="E28" i="2"/>
  <c r="I28" i="2" l="1"/>
  <c r="K28" i="2" s="1"/>
  <c r="H28" i="2" l="1"/>
  <c r="J28" i="2"/>
  <c r="M28" i="2"/>
  <c r="L28" i="2" l="1"/>
  <c r="O28" i="2"/>
  <c r="Q28" i="2" l="1"/>
  <c r="P28" i="2" s="1"/>
  <c r="N28" i="2"/>
</calcChain>
</file>

<file path=xl/sharedStrings.xml><?xml version="1.0" encoding="utf-8"?>
<sst xmlns="http://schemas.openxmlformats.org/spreadsheetml/2006/main" count="604" uniqueCount="457">
  <si>
    <t xml:space="preserve">        SECRETARIA DE ESTADO DE EDUCAÇÃO - DIRETORIA DE INFRAESTRUTURA ESCOLAR E GESTÃO DA REDE FÍSICA - PLANILHA DE SERVIÇOS - CONVÊNIO</t>
  </si>
  <si>
    <t>COD ESCOLA:</t>
  </si>
  <si>
    <t>S.R.E.:</t>
  </si>
  <si>
    <t>ISS</t>
  </si>
  <si>
    <t>SERVIÇOS:</t>
  </si>
  <si>
    <t>ITEM</t>
  </si>
  <si>
    <t>DESCRIÇÃO</t>
  </si>
  <si>
    <t>UN</t>
  </si>
  <si>
    <t>ANALISADO</t>
  </si>
  <si>
    <t>LOCAL DE INTERVENÇÃO</t>
  </si>
  <si>
    <t>QUANT.</t>
  </si>
  <si>
    <t>P. UNIT.</t>
  </si>
  <si>
    <t>P. TOTAL</t>
  </si>
  <si>
    <t>MEMÓRIA DE CALCULO</t>
  </si>
  <si>
    <t>010000</t>
  </si>
  <si>
    <t>INSTALAÇÃO DOS SERVIÇOS DE ENGENHARIA</t>
  </si>
  <si>
    <t>010001</t>
  </si>
  <si>
    <t>Locação dos serviços de engenharia: execução de gabarito</t>
  </si>
  <si>
    <t>M²</t>
  </si>
  <si>
    <t>Será medido pela área de obra locada, aferida entre os eixos de fundação e acrescentando-se 0,50 m, a partir do eixo, para o lado externo (m²).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</si>
  <si>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M</t>
  </si>
  <si>
    <t>010003</t>
  </si>
  <si>
    <t>Fornecimento e colocação de placa dos serviços de engenharia em chapa galvanizada (3,00 X 1,50m)   -  Governo do Estado  -  (Ampliação e / ou Reforma acima de R$ 30.000,00)</t>
  </si>
  <si>
    <t>Será medido por unidade de placa instalada (UN).
O item remunera as placas de obras que deverão ser confeccionadas em chapa galvanizada 0,26. As chapas serão afixadas com rebites 540 e parafusos 3/8, em uma estrutura metálica com viga U 2” enrijecida e Metalon 20x20. O suporte para a instalação deverá ser em Eucalipto Autoclavado. As placas serão pintadas na frente e no verso com fundo anticorrosivo e tinta automotiva. FORMATO: 3,00 x 1,50m. O tamanho da placa é definido em função do local da sua instalação e/ou do valor dos serviços acima de R$ 30.000,00, obedecendo à proporção de 6,00 x 3,00m e o manual de identidade visual do Governo de Minas.</t>
  </si>
  <si>
    <r>
      <t>M</t>
    </r>
    <r>
      <rPr>
        <vertAlign val="superscript"/>
        <sz val="14"/>
        <rFont val="Calibri"/>
        <family val="2"/>
      </rPr>
      <t>2</t>
    </r>
  </si>
  <si>
    <t>SUB-TOTAL =</t>
  </si>
  <si>
    <t>020000</t>
  </si>
  <si>
    <t>DEMOLIÇÕES E REMOÇÕES</t>
  </si>
  <si>
    <t>020003</t>
  </si>
  <si>
    <t>Demolição de alvenaria de elevação em tijolo comum ou elemento vazado, incluindo o revestimento.</t>
  </si>
  <si>
    <r>
      <t>M</t>
    </r>
    <r>
      <rPr>
        <vertAlign val="superscript"/>
        <sz val="14"/>
        <rFont val="Calibri"/>
        <family val="2"/>
      </rPr>
      <t>3</t>
    </r>
  </si>
  <si>
    <t>Será medido pelo volume real demolido, aferido antes da demolição (m³). 
O item remunera o fornecimento da mão-de-obra necessária e ferramentas adequadas para a execução dos serviços: desmonte, demolição, fragmentação de elementos em alvenaria de elevação em tijolo comum ou elemento vazado,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</si>
  <si>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020004</t>
  </si>
  <si>
    <t>Demolição de revestimento cerâmico incluindo base</t>
  </si>
  <si>
    <t>Será medido por área real de revestimento cerâmico, inclusive a base, demolido, aferida antes da demolição (m²).
O item remunera o fornecimento da mão-de-obra necessária e ferramentas adequadas para a execução dos serviços: demolição, fragmentação de revestimentos cerâmicos,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  serviços.</t>
  </si>
  <si>
    <t>020027</t>
  </si>
  <si>
    <t>Remoção de portas, janelas e grades metálicas, inclusive caixilhos</t>
  </si>
  <si>
    <t>Será medido pela área da esquadria retirada (m²).
O item remunera o fornecimento da mão-de-obra necessária para a retirada completa de esquadrias metálicas e acessórios, em geral;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</si>
  <si>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020035</t>
  </si>
  <si>
    <t>Remoção de louças (lavatório, pia, tanque, vaso sanitário)</t>
  </si>
  <si>
    <t>Será medido pela quantidade real de louças com provável reaproveitamento ou não, inclusive sistema de fixação medida no projeto ou aferida antes da demolição (un).
O item remunera o fornecimento da mão-de-obra necessária e ferramentas adequadas para a execução dos serviços: remoção de louças e sistema de fixação, fragmentação das unidades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</si>
  <si>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030000</t>
  </si>
  <si>
    <t>TRABALHOS EM TERRA</t>
  </si>
  <si>
    <t>030002</t>
  </si>
  <si>
    <t>Escavação  manual de vala em solo de 1ª e 2ª categoria, profundidade em até 2,00m</t>
  </si>
  <si>
    <t>Será medido pelo volume escavado, considerando-se um acréscimo para cada lado, no plano horizontal, em relação às dimensões de cada peça, de 20 cm (m³).
O item remunera o fornecimento da mão-de-obra necessária para a escavação manual em solo de 1ª e 2ª categorias em valas ou cavas até 2,00 m de profundidade.</t>
  </si>
  <si>
    <t xml:space="preserve"> </t>
  </si>
  <si>
    <t>040000</t>
  </si>
  <si>
    <t>SONDAGEM, FUNDAÇÕES, MUROS E CONTENÇÕES</t>
  </si>
  <si>
    <t>040003</t>
  </si>
  <si>
    <t>Concreto armado para fundação (incluindo fornecimento, transporte, lançamento, forma e desforma)</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</si>
  <si>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incluido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</si>
  <si>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M³</t>
  </si>
  <si>
    <t>040005</t>
  </si>
  <si>
    <t>Lastro de concreto (contra-piso) não estrutural impermeabilizado, E=6 cm</t>
  </si>
  <si>
    <t>Será medido pela área onde será executado, na espessura mínima de 6cm (m²).
O item remunera o fornecimento de cimento, areia, pedra britada nº 1, 2, e a mão-de-obra necessária para o apiloamento do terreno e execução do lastro.</t>
  </si>
  <si>
    <t>050000</t>
  </si>
  <si>
    <t>SUPERESTRUTURA</t>
  </si>
  <si>
    <t>050005</t>
  </si>
  <si>
    <t>Concreto armado (incluindo fornecimento, transporte, lançamento, forma e desforma)</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</si>
  <si>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25,0 MPa. Remunera também o transporte, lançamento e adensamento. Está também incluido e remunerado 80Kg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15m² de forma de compensado plastificado por m³ de concreto considerando o fornecimento dos materiais e a mão-de-obra para execução e instalação da forma, incluindo escoras, gravatas, desmoldante e desforma.</t>
  </si>
  <si>
    <t>050008</t>
  </si>
  <si>
    <t>Laje pré-fabricada comum para forro, intereixo 38 cm e=12cm (capeamento 5 cm e elemento cerâmico 8 cm) sobrecarga mínima 100 Kgf / m²</t>
  </si>
  <si>
    <t>Será medido pela área delimitada pelos eixos das paredes e/ou vigas (m²).
O item remunera o fornecimento de vigota pré-fabricada; lajota cerâmica; concreto com fck maior ou igual a 25MPa, para o capeamento; aço para armadura de distribuição; materiais  acessórios e a mão-de-obra necessária para a execução dos serviços: a estocagem das vigotas e lajotas cerâmicas conforme exigências e recomendações do fabricante; o transporte interno à obra; o içamento das vigotas e das lajotas cerâmicas; a montagem completa das vigotas e das lajotas cerâmicas; resultando laje para forro; a execução e instalação da armadura de distribuição posicionada na capa, para o controle da fissuração; o escoramento até 3,00 m de altura e a retirada do mesmo.</t>
  </si>
  <si>
    <t>050012</t>
  </si>
  <si>
    <t>Vergas ou contravergas retas em concreto armado Fck 20 Mpa</t>
  </si>
  <si>
    <t>Será medido pelo volume real calculado no projeto de formas dos diversos elementos estruturais (m³).
O item remunera o fornecimento de cimento, areia e pedra britada nº 2 para o concreto; aço CA-25 e arame cozido para armação; tábua de Pinus ou Cedrinho de 1" x 12" e acessórios para as formas e a mão-de-obra necessária para a execução das vergas ou contravergas.</t>
  </si>
  <si>
    <t>060000</t>
  </si>
  <si>
    <t>ALVENARIA</t>
  </si>
  <si>
    <t>060100</t>
  </si>
  <si>
    <t>Execução de:</t>
  </si>
  <si>
    <t>060102</t>
  </si>
  <si>
    <t>Alvenaria de vedação com tijolo cerâmico furado 14x19x39cm, espessura da parede 14cm, juntas de 10mm com argamassa mista de cimento cal hidratada e areia sem peneirar traço 1:2:8</t>
  </si>
  <si>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140 x 190 x 390 mm, e resistência mínima à compressão de acordo com a NBR 15270-1.</t>
  </si>
  <si>
    <t>070000</t>
  </si>
  <si>
    <t>COBERTURA E FORRO</t>
  </si>
  <si>
    <t>070100</t>
  </si>
  <si>
    <t xml:space="preserve">Fornecimento, transporte e colocação de telhas, tipo: </t>
  </si>
  <si>
    <r>
      <t xml:space="preserve">Será medido pela área de cobertura em projeção horizontal (m²) com os acréscimos:
A) 5% para coberturas de 18% a 27% de inclinação;
</t>
    </r>
    <r>
      <rPr>
        <b/>
        <sz val="12"/>
        <rFont val="Calibri"/>
        <family val="2"/>
      </rPr>
      <t>B) 8% para coberturas de 28% a 38% de inclinação;</t>
    </r>
    <r>
      <rPr>
        <sz val="12"/>
        <rFont val="Calibri"/>
        <family val="2"/>
      </rPr>
      <t xml:space="preserve">
C) 12% para coberturas de 39% a 50% de inclinação.
O item remunera o fornecimento das telhas, materiais, acessórios e a mão-de-obra necessária para a colocação, fixação e emboçamento das telhas.</t>
    </r>
  </si>
  <si>
    <t>070105</t>
  </si>
  <si>
    <t xml:space="preserve">Cerâmica Colonial, inclinação 35% (m²= área de projeção do telhado x 1,08) </t>
  </si>
  <si>
    <t>070200</t>
  </si>
  <si>
    <t>Fornecimento, transporte e colocação de cumeeira e espigão:</t>
  </si>
  <si>
    <t>070201</t>
  </si>
  <si>
    <t>Para telha cerâmica referência 3 unidades / m</t>
  </si>
  <si>
    <t>Será medido pelo comprimento executado (m).
O item remunera o fornecimento das peças de cumeeiras e ou espigão, materiais acessórios e a mão-de-obra necessária para o assentamento e emboçamento das peças.</t>
  </si>
  <si>
    <t>070205</t>
  </si>
  <si>
    <t>Emboçamento da fiada lateral de telha cerâmica com argamassa de cimento, cal hidratada e areia sem preneirar, no traço 1:2:9</t>
  </si>
  <si>
    <t>Será medido pelo comprimento executado (m).
O item remunera o fornecimento dos materiais acessórios e a mão-de-obra necessária para o assentamento e emboçamento da fiada lateral fiada de telhas cerâmicas.</t>
  </si>
  <si>
    <t>070400</t>
  </si>
  <si>
    <t>Instalação de Calhas e rufos:</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</si>
  <si>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</si>
  <si>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070402</t>
  </si>
  <si>
    <t>Calha de chapa galvanizada, nº 24 desenvolvimento 50 cm</t>
  </si>
  <si>
    <t>070600</t>
  </si>
  <si>
    <t>Fornecimento, transporte e execução de engradamento:</t>
  </si>
  <si>
    <t>Será medido pela área de projeção horizontal da cobertura (m²).
O item remunera o fornecimento de: madeira seca maciça, referência Cupiúba,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em tesouras com vãos conforme abaixo, para cobertura em telhas cerâmicas ou de concreto, constituída por: armação principal em treliças paralelas ( tesouras ) e trama com com terças, caibros e ripas, nas dimensões conforme projeto e determinações da NBR 7190 / 97.</t>
  </si>
  <si>
    <t>070602</t>
  </si>
  <si>
    <t xml:space="preserve">Estrutura de madeira tesourada p/ telha cerâmica ou de concreto, vão de 7,01 a 10,00m </t>
  </si>
  <si>
    <t>080000</t>
  </si>
  <si>
    <t>INSTALAÇÕES HIDRÁULICAS</t>
  </si>
  <si>
    <t>080100</t>
  </si>
  <si>
    <t>Fonecimento e instalação de:</t>
  </si>
  <si>
    <t>080101</t>
  </si>
  <si>
    <t>Torneira de pressão para uso geral, amarela, p/ jardim</t>
  </si>
  <si>
    <t>Será medido por unidade de torneira instalada (un).
O item remunera o fornecimento e instalação de torneira curta com rosca, para uso geral, em latão fundido sem acabamento de 1/2" ou 3/4"; inclusive materiais acessórios necessários à  instalação e ligação à rede de água.</t>
  </si>
  <si>
    <t>080105</t>
  </si>
  <si>
    <t>Torneira de boia para Caixa d'água Ø 32mm.</t>
  </si>
  <si>
    <t>Será medido por unidade de torneira instalada (un).
O item remunera o fornecimento e a instalação da torneira de bóia, com diâmetro nominal de 1", inclusive material de vedação.</t>
  </si>
  <si>
    <t>Fornecimento e instalação de:</t>
  </si>
  <si>
    <t>080207</t>
  </si>
  <si>
    <t>Lavatório de louça, sem coluna completa para fixação direta.</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</si>
  <si>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</si>
  <si>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080300</t>
  </si>
  <si>
    <t xml:space="preserve">Fornecimento e instalação de registro de pressão: </t>
  </si>
  <si>
    <t>Será medido por unidade de registro instalado (un).
O item remunera o fornecimento e instalação de registro de pressão em latão fundido, diâmetro nominal e acabamento conforme indicado, inclusive materiais acessórios e de vedação.</t>
  </si>
  <si>
    <t>080303</t>
  </si>
  <si>
    <t>Tipo base,  roscável 3/4" (para tubo soldável ou ppr dn 25mm/cpvc dn 22mm), inclusive acabamento e canopla cromados</t>
  </si>
  <si>
    <t>080304</t>
  </si>
  <si>
    <t>Tipo base,  roscável 1/2" (para tubo soldável ou ppr dn 20mm/cpvc dn 15mm), inclusive acabamento e canopla cromados</t>
  </si>
  <si>
    <t>080400</t>
  </si>
  <si>
    <t>Fornecimento e instalação de registro de gaveta com e sem acabamento:</t>
  </si>
  <si>
    <t>Será medido por unidade de registro instalado (un).
O item remunera o fornecimento e instalação de registro de gaveta em latão fundido, diâmetro e acabamento como especificado, inclusive materiais acessórios e de vedação.</t>
  </si>
  <si>
    <t>080402</t>
  </si>
  <si>
    <t>Acabamento bruto diâmetro 20mm (3/4")</t>
  </si>
  <si>
    <t>080405</t>
  </si>
  <si>
    <t>Acabamento bruto diâmetro 50mm (2") (Registro Geral - próx. a caixa d'água)</t>
  </si>
  <si>
    <t>080700</t>
  </si>
  <si>
    <t>Fornecimento, transporte e instalação da rede de água fria em tubo em PVC:</t>
  </si>
  <si>
    <t>Será medido por comprimento (m):
O item remunera o fornecimento e instalação de tubos de PVC rígido soldável  ou roscável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</si>
  <si>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080701</t>
  </si>
  <si>
    <t>Roscável de 1/2" (inclui serviços de: execução de rasgo em alvenaria e enchimento de rasgo em alvenaria com argamassa para passagem da tubulação)</t>
  </si>
  <si>
    <t>080702</t>
  </si>
  <si>
    <t>Roscável de 3/4" (inclui serviços de: execução de rasgo em alvenaria e enchimento de rasgo em alvenaria com argamassa para passagem da tubulação)</t>
  </si>
  <si>
    <t>080703</t>
  </si>
  <si>
    <t>Roscável de 1" (inclui serviços de: execução de rasgo em alvenaria e enchimento de rasgo em alvenaria com argamassa para passagem da tubulação)</t>
  </si>
  <si>
    <t>080704</t>
  </si>
  <si>
    <t>Tubo PVC soldável  20mm (com conexões), incluindo serviços de rasgo e enchimento de rasgo em alvenaria com argamassa para passagem de tubulação</t>
  </si>
  <si>
    <t>080705</t>
  </si>
  <si>
    <t>Tubo PVC soldável  25mm (com conexões), incluindo serviços de rasgo e enchimento de rasgo em alvenaria com argamassa para passagem de tubulação</t>
  </si>
  <si>
    <t>080800</t>
  </si>
  <si>
    <t>Fornecimento, transporte e instalação de reservatório d´água:</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</si>
  <si>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</si>
  <si>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080801</t>
  </si>
  <si>
    <t xml:space="preserve">De polietileno cilindrico com tampa, capacidade 1.000 litros </t>
  </si>
  <si>
    <t>080900</t>
  </si>
  <si>
    <t>Dispenser em plástico ABS</t>
  </si>
  <si>
    <t>080901</t>
  </si>
  <si>
    <t xml:space="preserve">Saboneteira tipo dispenser, para refil de 800ml </t>
  </si>
  <si>
    <t>Será medido por unidade de saboneteira instalada (un).
O item remunera o fornecimento de saboneteira tipo dispenser, constituída por reservatório em plástico ABS, para refil de 800 ml de sabão líquido tipo gel, materiais acessórios e a mão-de-obra necessária para a instalação da saboneteira; não remunera o fornecimento do refil.</t>
  </si>
  <si>
    <t>080902</t>
  </si>
  <si>
    <t>Porta alcool gel tipo dispenser, para refil de 800ml</t>
  </si>
  <si>
    <t>Será medido por unidade de dispenser instalada (un).
O item remunera o fornecimento de porta alcool gel tipo dispenser, constituída por reservatório em plástico ABS, para refil de 800 ml de alcool tipo gel, materiais acessórios e a mão-de-obra necessária para a instalação da saboneteira; não remunera o fornecimento do refil.</t>
  </si>
  <si>
    <t>080903</t>
  </si>
  <si>
    <t>Dispenser toalheiro em ABS para folhas de papel</t>
  </si>
  <si>
    <t>Será medido por unidade de dispenser toalheiro instalado (un).
O item remunera o fornecimento e instalação do porta-papel de parede (dispenser toalheiro), em plástico ABS branco, com fecho de segurança, para papel com duas, ou três dobras,  inclusive material de fixação.</t>
  </si>
  <si>
    <t>090000</t>
  </si>
  <si>
    <t>INSTALAÇÕES SANITÁRIAS</t>
  </si>
  <si>
    <t>090100</t>
  </si>
  <si>
    <t>090101</t>
  </si>
  <si>
    <t>Caixa de Inspeção ou passagem em alvenaria  60 X 60 X 60 cm, inclusive tampa em concreto, escavação, reaterro e bota-fora</t>
  </si>
  <si>
    <t>Será medido por unidade de caixa executada (un).
O item remunera o fornecimento de materiais e mão-de-obra necessários para a execução do caixa de inspenção com dimensões descritas, constituído por: alvenaria de tijolo comum com revestimento em argamassa: fundo de concreto e cinta de amarração superior para apoio do tampão em concreto; remunera também os serviços de escavação, escoramento da vala,  reaterro e disposição das sobras e impermeabilização interna através de pintura de proteção asfaltica em duas demãos.</t>
  </si>
  <si>
    <t>090104</t>
  </si>
  <si>
    <t>Caixa de gordura préfabricada simples volume de 120 litros.</t>
  </si>
  <si>
    <t>Será medido por unidade de caixa executada (un).
O item remunera o fornecimento de materiais e mão-de-obra necessários para a execução do caixa de gordura com o volume descrito, prémoldada com tampa; remunera também os serviços de escavação, e limpeza.</t>
  </si>
  <si>
    <t>090300</t>
  </si>
  <si>
    <t>Fornecimento,transporte e instalação de tubulação em PVC esgoto diâmetros descritos:</t>
  </si>
  <si>
    <t>Será medido por comprimento de tubulação executada (m).
Os itens a seguir remunera o fornecimento e instalação de tubos de PVC rígido, diâmetro nominal de especificado com ponta e bolsa e anel de borracha; para esgoto domiciliar,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</si>
  <si>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090303</t>
  </si>
  <si>
    <t>Diâmetro de 75 mm</t>
  </si>
  <si>
    <t>090304</t>
  </si>
  <si>
    <t>Diâmetro de 100 mm</t>
  </si>
  <si>
    <t>090305</t>
  </si>
  <si>
    <t>Diâmetro de 150 mm</t>
  </si>
  <si>
    <t>090400</t>
  </si>
  <si>
    <t>Outros:</t>
  </si>
  <si>
    <t>090402</t>
  </si>
  <si>
    <t>Cuba simples de aço inoxidável, cuba simples, 465 x 330 mm.</t>
  </si>
  <si>
    <t>Será medido por unidade instalada (un).
O item remunera o fornecimento e instalação da cuba simples de 465 x 330 mm, em aço inoxidável em bancadas, com os respetivos acessórios: sifão metálico tipo “copo” de 1” x 2”, válvula americana para pia de 3 1/2”, material de vedação para sua instalação e ligação à rede de esgoto.</t>
  </si>
  <si>
    <t>090403</t>
  </si>
  <si>
    <t>Cuba de aço inox 304, dimensões 80 x 50 x 30cm, e=0,8mm, com válvula cromada, sifão cromado, torneira cromada (PARA LAVAR PANELAS).</t>
  </si>
  <si>
    <t>Será medido por unidade instalada (un).
O item remunera o fornecimento e instalação da cuba simples de 80 x 50 x 30 cm, em aço inoxidável 304 em bancadas, com os respetivos acessórios: sifões metálicos tipo “copo” de 1” x 2”, válvulas americana para pia de 3 1/2”, torneira, material de vedação para sua instalação e ligação à rede de esgoto.</t>
  </si>
  <si>
    <t>090500</t>
  </si>
  <si>
    <t>Fornecimento e instalação de caixa sifonada:</t>
  </si>
  <si>
    <t>090501</t>
  </si>
  <si>
    <t>Em PVC, com grelha quadrada/redonda,150x150x75mm</t>
  </si>
  <si>
    <t>Será medido por unidade caixa instalada (un).
O item remunera o fornecimento e instalação da caixa sifonada, em PVC rígido, de 150 x 150 x 75 mm, inclusive grelha metálica e o material necessário para sua ligação à rede de esgoto.</t>
  </si>
  <si>
    <t>INSTALAÇÃO ELÉTRICA</t>
  </si>
  <si>
    <t>100400</t>
  </si>
  <si>
    <t>Fornecimento e instalação interruptor e tomadas, inclusive placa:</t>
  </si>
  <si>
    <t>100401</t>
  </si>
  <si>
    <t>Tomada universal 2 P+T</t>
  </si>
  <si>
    <t>Será medido por unidade de tomada instalada (un).
O item remunera o fornecimento e instalação de tomada com dois pólos e um terra de 10A para 250V; com placa, haste, contatos de prata e componentes de função elétrica em liga de cobre, conforme ABNT NBR 14136. Remunera também o fornecimento e instalação de placa espelho.</t>
  </si>
  <si>
    <t>100403</t>
  </si>
  <si>
    <t xml:space="preserve">01 tecla simples 10A - 250V </t>
  </si>
  <si>
    <t>Será medido por unidade de interruptor instalado (un).
O item remunera o fornecimento e instalação de interruptor, simples de embutir, com uma tecla fosforescente, com contatos de prata, a prova de faísca, de funcionamento silencioso; remunera também o espelho correspondente.</t>
  </si>
  <si>
    <t>100404</t>
  </si>
  <si>
    <t>02 teclas simples 10A - 250V</t>
  </si>
  <si>
    <t>Será medido por unidade de interruptor instalado (un).
O item remunera o fornecimento e instalação de interruptor, simples de embutir, com duas teclas fosforescente, com contatos de prata, a prova de faísca, de funcionamento silencioso; remunera também o espelho correspondente.</t>
  </si>
  <si>
    <t>100407</t>
  </si>
  <si>
    <t>Placa (espelho) para caixa 4x2"</t>
  </si>
  <si>
    <t>Será medido por unidade instalada (un).
O item remunera o fornecimento e instalação de placa espelho 4 x 2" qualquer configuração.</t>
  </si>
  <si>
    <t>100500</t>
  </si>
  <si>
    <t>Fornecimento e instalação de disjuntor automático:</t>
  </si>
  <si>
    <t>Será medido por unidade de disjuntor instalado (un).
O item remunera o fornecimento de disjuntor automático, linha residencial, com proteção termomagnética, padrão ( “bolt-on” ) NEMA, polos e correntes variáveis conforme o solicitado  e tensão de 127 / 220 V, conforme norma NBR 5361 e selo de conformidade do INMETRO, remunera também materiais acessórios e a mão-de-obra necessária para a instalação do disjuntor por meio de parafusos em suporte apropriado; não remunera o fornecimento do suporte.</t>
  </si>
  <si>
    <t>100501</t>
  </si>
  <si>
    <t>Monopolar de 10  a 32 A</t>
  </si>
  <si>
    <t>100503</t>
  </si>
  <si>
    <t>Bipolar de 10 a 50 A</t>
  </si>
  <si>
    <t>100600</t>
  </si>
  <si>
    <t>Fornecimento, transporte e instalação de cabos:</t>
  </si>
  <si>
    <t>Será medido por comprimento de cabo instalado (m).
O item remunera o fornecimento de cordoalha de cobre recozido, de diâmetro especificado confeccionada em malha de fios de cobre trançada, isenta de falhas, emendas, oxidações,  sujeiras, com revestimento em EPR para isolação de 90ºC e nível de isolamento até 1,0 kV e a mão-de-obra necessária para a instalação do cabo.</t>
  </si>
  <si>
    <t>100602</t>
  </si>
  <si>
    <r>
      <t>Isolado de PVC seção 2,5 mm</t>
    </r>
    <r>
      <rPr>
        <b/>
        <vertAlign val="superscript"/>
        <sz val="12"/>
        <rFont val="Calibri"/>
        <family val="2"/>
      </rPr>
      <t xml:space="preserve">2 </t>
    </r>
  </si>
  <si>
    <t>100603</t>
  </si>
  <si>
    <r>
      <t>Isolado de PVC seção 4,0 mm</t>
    </r>
    <r>
      <rPr>
        <b/>
        <vertAlign val="superscript"/>
        <sz val="12"/>
        <rFont val="Calibri"/>
        <family val="2"/>
      </rPr>
      <t>2</t>
    </r>
  </si>
  <si>
    <t>100604</t>
  </si>
  <si>
    <r>
      <t>Isolado de PVC seção 6,0 mm</t>
    </r>
    <r>
      <rPr>
        <b/>
        <vertAlign val="superscript"/>
        <sz val="12"/>
        <rFont val="Calibri"/>
        <family val="2"/>
      </rPr>
      <t>2</t>
    </r>
  </si>
  <si>
    <t>101000</t>
  </si>
  <si>
    <t>Fornecimento e colocação de mangueira PVC flexível corrugado:</t>
  </si>
  <si>
    <t>Será medido pelo comprimento de eletroduto instalado (m).
O item remunera o fornecimento e instalação de eletroduto em PVC corrugado flexível, tipo leve, diâmetro conforme especificado, espessura da parede de 0,3 mm, cor amarela, para instalações elétricas e de telefonia, somente quando embutidas em paredes de alvenaria; remunera também o fornecimento de materiais acessórios e a mão-de-obra necessária para a execução dos serviços: abertura e fechamento de rasgos em paredes e a instalação de arame galvanizado para servir de guia à enfiação, inclusive nas tubulações secas.</t>
  </si>
  <si>
    <t>101003</t>
  </si>
  <si>
    <t>Diâmetro 32mm (1")</t>
  </si>
  <si>
    <t>101200</t>
  </si>
  <si>
    <t>101204</t>
  </si>
  <si>
    <t>Caixa octogonal p/ teto (laje maciça ou pré fabricada)</t>
  </si>
  <si>
    <t>Será medido por unidade de caixa instalada (un).
O item remunera o fornecimento e instalação de caixa estampada octogonal com fundo móvel de 4 "x 4", em chapa de aço nº 18, esmaltada à quente interna e externamente, com olhais para fixação dos eletrodutos e orelhas para fixação de espelho.</t>
  </si>
  <si>
    <t>101205</t>
  </si>
  <si>
    <t>Luminária tipo tartaruga para lâmpada incandecente ou fluorescente compacta.</t>
  </si>
  <si>
    <t>Será medido por unidade de luminária instalada (un).
O item remunera o fornecimento de luminária do tipo tartaruga vidro leitoso, acabamento em pintura epóxi, para lâmpada compacta eletrônica ou incandescente. Remunera o fornecimento e a instalação de lâmpadas.</t>
  </si>
  <si>
    <t>101300</t>
  </si>
  <si>
    <t>Lâmpadas Led ou Fluorescentes 127V</t>
  </si>
  <si>
    <t>Será medido por unidade de lâmpada instalada (un).
O item remunera o fornecimento de lâmpada especificada compacta para base E27ou TLDRS; remunera também o fornecimento da mão-de-obra necessária para a instalação da lâmpada.</t>
  </si>
  <si>
    <t>101312</t>
  </si>
  <si>
    <t>Lânpada LED 20 W bivolt branca, formato tradicional (base E27)</t>
  </si>
  <si>
    <t>101400</t>
  </si>
  <si>
    <t>Quadro de distribuição PVC ou chapa de aço de embutir ou sobrepor</t>
  </si>
  <si>
    <t>Será medido por unidade de quadro instalado (un).
O item remunera o fornecimento do quadro em chapa de aço ou PVC completo, barramento, inclusive suporte para fixação de disjuntores padrão ( “bolt-on” ) NEMA, por meio de parafusos; ou trilho tipo DIN para a fixação de mini-disjuntores padrão DIN, por meio de trava ajustável; remunera também o fornecimento de materiais acessórios e a mão-de-obra necessária para a instalação completa do quadro; não remunera o fornecimento dos disjuntores.</t>
  </si>
  <si>
    <t>101402</t>
  </si>
  <si>
    <r>
      <t xml:space="preserve">Quadro de distribuição de luz em </t>
    </r>
    <r>
      <rPr>
        <b/>
        <i/>
        <sz val="12"/>
        <rFont val="Calibri"/>
        <family val="2"/>
      </rPr>
      <t>PVC de embutir, até 16 divisões</t>
    </r>
    <r>
      <rPr>
        <b/>
        <u/>
        <sz val="12"/>
        <rFont val="Calibri"/>
        <family val="2"/>
      </rPr>
      <t xml:space="preserve"> </t>
    </r>
    <r>
      <rPr>
        <b/>
        <sz val="12"/>
        <rFont val="Calibri"/>
        <family val="2"/>
      </rPr>
      <t xml:space="preserve">modulares, dimensões externas 260 / 310 / 85mm       </t>
    </r>
  </si>
  <si>
    <t>ESQUADRIAS DE MADEIRA</t>
  </si>
  <si>
    <t>110400</t>
  </si>
  <si>
    <t>Fornecimento e colocação de régua de proteção:</t>
  </si>
  <si>
    <t>110500</t>
  </si>
  <si>
    <t>Instalação de porta interna / externa, completa, inclusive marcos e alizares</t>
  </si>
  <si>
    <t xml:space="preserve">Será medido por unidade de porta instalada (un).
O item remunera o fornecimento, acessórios, ferramentas e mão de obra necessária para fornecimento e instalação de porta, marcos, alizares, acessórios e ferragens, sendo que a porta poderá ser folheada em madeira que será escolhida de acordo com o acabamento final, Ipê, Sucupira, Freijó e mógno (se for cera ou Verniz) e Imbuia, Angelim e jatobá (se Pintura), a escolha e instalação dos marcos e alizares devem adotar o mesmo procedimento. As dobradiças devem obedecer a norma específica de no mínimo três unidades por porta e com dimensões mínimas de altura 87 mm, largura 76 mm e espessura 2,4 mm, diâmetro do eixo 6,0 mm, fixada cada por seis parafusos com comprimento mínimo de 25 mm, o conjunto de fechadura deverá ser de embutir, com cubo lingüeta, trinco, contra-chapa e chapa-testa (ou falsa chapa-testa) integralmente executados em latão amarelo e com acabamento cromado em todas as partes externas aparentes do tipo gorges, com 55 mm de distância de broca, 75,5 mm de distância do cubo à entrada, também dotadas de falsa chapa-testa e de trinco reversível, e com peso mínimo de 770 g para porta interna e 1.020g para porta externa. 
</t>
  </si>
  <si>
    <t>110506</t>
  </si>
  <si>
    <t>Porta externa de madeira maciça, colocação e acabamento, de uma folha com batente, guarnição e ferragem - 0,90 x 2,10m (porta completa)</t>
  </si>
  <si>
    <t>120000</t>
  </si>
  <si>
    <t>ESQUADRIAS METÁLICAS</t>
  </si>
  <si>
    <t>120100</t>
  </si>
  <si>
    <t>120103</t>
  </si>
  <si>
    <t>Janela de ferro completa, colocação e acabamento basculante</t>
  </si>
  <si>
    <t>Será medido por área de janela instalada (m²).
O item remunera o fornecimento de janelas basculantes,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dos  vidros cristal 4mm.</t>
  </si>
  <si>
    <t>120200</t>
  </si>
  <si>
    <t>Recuperação de:</t>
  </si>
  <si>
    <t>120201</t>
  </si>
  <si>
    <t>Porta e portão de ferro</t>
  </si>
  <si>
    <t>Será medido pela área de porta / portão recuperado (m²).
O item remunera o fornecimento, acessórios, materiais, ferramentas e mão de obra necessária para  recuperação de portão / porta em ferro. Remunera também materiais acessórios e mão de obra para a execução de duas demãos de zarcão e duas demãos de esmalte.</t>
  </si>
  <si>
    <t>FERRAGENS</t>
  </si>
  <si>
    <t>Fornecimento e colocação de:</t>
  </si>
  <si>
    <t>130200</t>
  </si>
  <si>
    <t>Outros: (fornecimento e execução):</t>
  </si>
  <si>
    <t>130201</t>
  </si>
  <si>
    <t>Barra apoio deficiente tubo em aço inox 1 1/4"  L=100cm para parede</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</si>
  <si>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</si>
  <si>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REVESTIMENTO</t>
  </si>
  <si>
    <t>140102</t>
  </si>
  <si>
    <t>Reboco com argamassa 1:2:8 cimento, cal e areia</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</si>
  <si>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</si>
  <si>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140104</t>
  </si>
  <si>
    <t>Chapisco com argamassa 1:3 cimento e areia, a colher</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</si>
  <si>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</si>
  <si>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ou externos, com as características:
A) Dimensões: até 2.025cm²;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</si>
  <si>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PISOS E RODAPÉS</t>
  </si>
  <si>
    <t>Fornecimento e assentamento de pisos, em:</t>
  </si>
  <si>
    <t>150104</t>
  </si>
  <si>
    <t>Revestimento com cerâmica aplicado em piso, acabamento esmaltado, ambiente interno, padrão extra, cor branca, dimensão da peça até 2.025cm², PEI V, assentamento com argamassa industrializada, inclusive rejuntamento</t>
  </si>
  <si>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freqüente,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</si>
  <si>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PINTURA</t>
  </si>
  <si>
    <t>Pintura:</t>
  </si>
  <si>
    <t>Tinta acrílica em parede externa, sem emassamento (duas demãos)</t>
  </si>
  <si>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acrílica; tinta à base de emulsão 100% acrílica, solúvel em água, acabamento fosco acetinado, materiais acessórios e a mão-de-obra necessária para a execução dos serviços de: limpeza da superfície, lixamento, remoção do pó e aplicação do selador, conforme recomendações do fabricante; aplicação da tinta acrílica, em duas demãos conforme especificações do fabricante, sobre superfície revestida com massa ou não.</t>
  </si>
  <si>
    <t>Óleo ou esmalte em esquadrias de madeira com duas demãos, sem massa corrida, com fundo nivelador p/ madeira</t>
  </si>
  <si>
    <t>Será medido por área de superfície preparada e pintada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O item remunera o fornecimento de fundo branco fosco, para superfície de madeira, o fornecimento de tinta esmalte à base de resinas alquídicas ou óleo, diluente aguarrás; materiais acessórios e a mão-de-obra necessária para a execução dos serviços de limpeza da superfície, conforme recomendações do fabricante; aplicação da tinta esmalte, em duas demãos , sendo a primeira demão aplicada como fundo selante, conforme especificações do fabricante.</t>
  </si>
  <si>
    <t>BANCADAS, PRATELEIRAS E DIVISÓRIAS</t>
  </si>
  <si>
    <t>180107</t>
  </si>
  <si>
    <t>Prateleira de granito cinza andorinha, e = 2 cm, apoiada sobre alvenaria</t>
  </si>
  <si>
    <t>Será medido pela área de prateleira instalada (m²).
O item remunera o fornecimento e a instalação de prateleira em granito tipo andorinha, com espessura de 2 cm, alvenaria de apoio inclusive acabamento desta, bem como materiais acessórios necessários para a fixação, assentamento e rejuntamento.</t>
  </si>
  <si>
    <t>180110</t>
  </si>
  <si>
    <t>Soleira ou peitoril de granito cinza andorinha e=2cm</t>
  </si>
  <si>
    <t xml:space="preserve">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 </t>
  </si>
  <si>
    <t>180200</t>
  </si>
  <si>
    <t>Outros (fornecimento e execução):</t>
  </si>
  <si>
    <t>180202</t>
  </si>
  <si>
    <t>Bancada de granito para pia ou lavatório e=3cm, apoiada em console de metalon</t>
  </si>
  <si>
    <t xml:space="preserve">Será medido pela área de bancada instalada (m²).
O item remunera o fornecimento e a instalação da bancada em granito cinza andorinha, mauá ou corumbá com espessura de 3 cm, inclusive testeira, frontão furos (se necessários) e demais elementos de arremate, bem como console de metalon (mínimo 20 x 30cm) e materiais acessórios necessários para a fixação, assentamento e rejuntamento. </t>
  </si>
  <si>
    <t>180204</t>
  </si>
  <si>
    <t>Divisória de granito cinza andorinha (incluindo todas as ferragens em latão cromado), e = 3cm</t>
  </si>
  <si>
    <t>Será medido por área de placa instalada (m²).
O item remunera o fornecimento de placas de granito cinza andorinha, com acabamento polido e tratamento à base de resina protetora,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</si>
  <si>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FOSSAS, FILTROS, CAIXAS E SUMIDOUROS</t>
  </si>
  <si>
    <t>210100</t>
  </si>
  <si>
    <t>Execução fossas</t>
  </si>
  <si>
    <t>Será medido por unidade de fossa executada (un).
O item remunera o fornecimento de materiais e mão-de-obra necessários para a execução dos serviços de escavação da vala e apiloamento do fundo; lastro de brita; drenagem do lençol freático com tubo de PVC branco com 150 mm de diâmetro; fundo de concreto armado moldado in loco; alvenaria de blocos em quantidade para construção da fossa especificada; revestimento, vigas,  cintas, e pilares; armaduras, formas; tampa em concreto com chaminés de acesso e tampões de inspeção em peças pré-fabricadas de concreto armado; vedação do tampo com betume; reaterro, compactação e remoção da sobra de terra.</t>
  </si>
  <si>
    <t>210101</t>
  </si>
  <si>
    <t>Fossa séptica L=3,00m execução in-loco volume útil 7,56m³ (154 contribuintes por turno)</t>
  </si>
  <si>
    <t>220000</t>
  </si>
  <si>
    <t>LIMPEZA</t>
  </si>
  <si>
    <t>220100</t>
  </si>
  <si>
    <t>Limpeza:</t>
  </si>
  <si>
    <t>220101</t>
  </si>
  <si>
    <t>Limpeza Geral da edificação</t>
  </si>
  <si>
    <t>Será medido pela área, na projeção horizontal, de obra limpa (m²).
O item remunera o fornecimento do material e a mão-de-obra necessários para a limpeza geral de pisos, paredes, vidros, áreas externas, bancadas, louças, metais, etc., removendo-se  materiais  excedentes e resíduos de sujeiras, deixando a obra pronta para a utilização.</t>
  </si>
  <si>
    <t>TOTAL CUSTO =</t>
  </si>
  <si>
    <t xml:space="preserve">BDI OBRA = </t>
  </si>
  <si>
    <t xml:space="preserve">TOTAL GERAL = </t>
  </si>
  <si>
    <t xml:space="preserve">QUANDO DA CELEBRAÇÃO DO CONTRATO ASSEGURAR QUE A EMPRESA TENHA EM SEU PODER CÓPIA DO CADERNO DE ESPECIFICAÇÕES                  </t>
  </si>
  <si>
    <t>BASE                                                                                           PINI, ORSE, SETOP ABR/21</t>
  </si>
  <si>
    <t>REV 00  ABR/21</t>
  </si>
  <si>
    <t>Data da elaboração:</t>
  </si>
  <si>
    <t>CRONOGRAMA FÍSICO-FINANCEIRO</t>
  </si>
  <si>
    <t>VALOR</t>
  </si>
  <si>
    <t>VALOR + BDI</t>
  </si>
  <si>
    <t>% INC.</t>
  </si>
  <si>
    <t>1º MÊS</t>
  </si>
  <si>
    <t>2º MÊS</t>
  </si>
  <si>
    <t>3º MÊS</t>
  </si>
  <si>
    <t>4º MÊS</t>
  </si>
  <si>
    <t>5º MÊS</t>
  </si>
  <si>
    <t>6º MÊS</t>
  </si>
  <si>
    <t>TOTAL</t>
  </si>
  <si>
    <t>%</t>
  </si>
  <si>
    <t>TOTAL MENSAL</t>
  </si>
  <si>
    <t>TOTAL ACUMULADO</t>
  </si>
  <si>
    <t xml:space="preserve">Nome do técnico responsável pela elaboração da planilha: PAULO VITOR MARQUES MENDES CORREA                                     </t>
  </si>
  <si>
    <t>CREA/CAU/CFT: 1519150130/D</t>
  </si>
  <si>
    <t xml:space="preserve">Nome do técnico responsável legal:   SELMA MARIA MORAIS DOS SANTOS                                   </t>
  </si>
  <si>
    <t>MONTES CLAROS</t>
  </si>
  <si>
    <t>AMPLIAÇÃO</t>
  </si>
  <si>
    <t xml:space="preserve">MUNICÍPIO:  SÃO JOÃO DO PARAISO                                                                                                                                                      </t>
  </si>
  <si>
    <t xml:space="preserve">ESCOLA ESTADUAL / MUNICIPAL:  ESCOLA MUNICIPAL BENEVENUTO COSTA - MANDACARU                                                                                                                                                 </t>
  </si>
  <si>
    <t xml:space="preserve">ESCOLA ESTADUAL / MUNICIPAL:     ESCOLA MUNICIPAL BENEVENUTO COSTA - MANDACARU                                                                                                                                                  </t>
  </si>
  <si>
    <t>SRE: MONTES CLAROS</t>
  </si>
  <si>
    <t xml:space="preserve">MUNICÍPIO / DISTRITO:  SÃO JOÃO DO PARAISO                                                                                                                                                        </t>
  </si>
  <si>
    <t>SERVIÇOS:  AMPLIAÇÃO</t>
  </si>
  <si>
    <t>ENDEREÇO: FAZ MANDACARU</t>
  </si>
  <si>
    <t>LOCAL / DATA: SÃO JOÃO DO PARAISO 21/02/2024</t>
  </si>
  <si>
    <t>RESPONSÁVEL TÉCNICO: PAULO VITOR MARQUES MENDES CORREA</t>
  </si>
  <si>
    <t>REPRESENTANTE LEGAL: SELMA MARIA MORAIS DOS SANTOS</t>
  </si>
  <si>
    <t>4,35*61,9 = 269,80 m2</t>
  </si>
  <si>
    <t>1 unidade</t>
  </si>
  <si>
    <t>93,2+12,30+67,47 = 172,97m2</t>
  </si>
  <si>
    <t>3,5*0,2*17,14 = 12m3</t>
  </si>
  <si>
    <t>21,6*3,5 = 75,6m2</t>
  </si>
  <si>
    <t>2,25*6 = 13,5 m2</t>
  </si>
  <si>
    <t>6 unidades</t>
  </si>
  <si>
    <t>81,82*0,4*1= 32,73m3</t>
  </si>
  <si>
    <t>30*(1,8*0,75*0,75) = 30,37</t>
  </si>
  <si>
    <t>32,48+97,47= 99,95m2</t>
  </si>
  <si>
    <t>89,7*0,6*0,3 = 16,14m3</t>
  </si>
  <si>
    <t>0,15*0,2*35 = 1,05m3</t>
  </si>
  <si>
    <t>67,47+93,3+12,3 = 173,07m2</t>
  </si>
  <si>
    <t>20 metros</t>
  </si>
  <si>
    <t>40 metros</t>
  </si>
  <si>
    <t>300 metros</t>
  </si>
  <si>
    <t>25 metros</t>
  </si>
  <si>
    <t>3 unidades</t>
  </si>
  <si>
    <t>4 unidades</t>
  </si>
  <si>
    <t>2 unidades</t>
  </si>
  <si>
    <t>9 unidades</t>
  </si>
  <si>
    <t>45 metros</t>
  </si>
  <si>
    <t>32 metros</t>
  </si>
  <si>
    <t>10 metros</t>
  </si>
  <si>
    <t>5 metros</t>
  </si>
  <si>
    <t>8 unidades</t>
  </si>
  <si>
    <t xml:space="preserve"> 7unidades</t>
  </si>
  <si>
    <t>7 unidades</t>
  </si>
  <si>
    <t>5 unidades</t>
  </si>
  <si>
    <t>60 metros</t>
  </si>
  <si>
    <t>15 metros</t>
  </si>
  <si>
    <t>10 unidades</t>
  </si>
  <si>
    <t>50 unidades</t>
  </si>
  <si>
    <t>800 metros</t>
  </si>
  <si>
    <t>120 metros</t>
  </si>
  <si>
    <t>1300 metros</t>
  </si>
  <si>
    <t>18 unidades</t>
  </si>
  <si>
    <t>15 unidades</t>
  </si>
  <si>
    <t>35 unidades</t>
  </si>
  <si>
    <t>(1,2*1,2)*4 + (2*1,5)* 3 + (1,5*0,6) + 4 = 18,36m2</t>
  </si>
  <si>
    <t>(0,55*1,8)*4 + (1*2,1)*1 + (3*2,1)*1 = 12,36m2</t>
  </si>
  <si>
    <t>(89,7*3,2*2)+ (43,7*3,5) +10% = 858,93m2</t>
  </si>
  <si>
    <t>38,71+93,2+12,3+67,47+15% = 243,43m2</t>
  </si>
  <si>
    <t>(89,7*3,2*2)+ (43,7*3,5) + (358,5*3,5) +10% = 2230,65m2</t>
  </si>
  <si>
    <t>2,1*0,8*18= 30,24m2</t>
  </si>
  <si>
    <t>(1,2+0,95+0,95+0,05 ) * 2 )*1,8 = 12,96m2</t>
  </si>
  <si>
    <t>903,62 m2 area do terreno</t>
  </si>
  <si>
    <t>0,8*0,2*18 = 2,88m2</t>
  </si>
  <si>
    <t>5*0,6*4 = 12m2</t>
  </si>
  <si>
    <t>(2,2+3,15+4,30+2,85) * 0,6 = 8,1m2</t>
  </si>
  <si>
    <t>240000</t>
  </si>
  <si>
    <t>LEVANTAMENTOS, E PROJETOS</t>
  </si>
  <si>
    <t>240100</t>
  </si>
  <si>
    <t>Levantamento planialtimétrico e cadastral, urbano, suburbano e rural</t>
  </si>
  <si>
    <t>Será medido por área de levantamento planialtimétrico e cadastral executado (un).
O item remunera o fornecimento da mão-de-obra qualificada necessária para a execução de levantamento planialtimétrico e cadastral em áreas urbanas e suburbanas até 2.000m², destinado à regularização, projetos viários e de infra-estrutura e urbanização, compreendendo: o detalhamento de divisas de gleba principal, sistema viário, quadras, áreas livres e institucionais, lotes, edificações, postes de rede pública de eletrificação, tampões com as respectivas identificações, guias, sarjetas, muro de arrimo, taludes e a elaboração das peças gráficas pertinentes. De acordo com a norma NBR 13.133/94 e lei federal 10.267/01, também remunera o fornecimento de projeto planialtimétrico, contendo todas as informações e detalhes levantados de acordo com o padrão da Secretaria Estadual de Educação (SEE MG), inclusive respectivo memorial descritivo. O projeto deverá ser constituído por: peças gráficas no formato A1 e devem seguir as seguintes premissas: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final, devidamente aprovado pela Diretoria de Rede Física das Regionais, deverá ser constituída por: duas cópias plotadas em papel sulfite; uma cópia do arquivo eletrônico com extensão "dwg" em "compact disc" (CD Rom).
-  A entrega do memorial descritivo em formato "doc" ou "docx" no mesmo DR Rom dos arquivos de projeto.</t>
  </si>
  <si>
    <t>240101</t>
  </si>
  <si>
    <t>Levantamento planialtimétrico e cadastral, urbano, suburbano e rural em terreno até 2.000 m²</t>
  </si>
  <si>
    <t>240200</t>
  </si>
  <si>
    <t>Projetos</t>
  </si>
  <si>
    <t>Será medido por unidade de desenho fornecido e aprovado pela fiscalização ou terceiros conforme o caso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executivo de arquitetura, devidamente aprovado pela Diretoria de Rede Física das Regionais, deverá ser constituída por: duas cópias plotadas em papel sulfite; uma cópia do arquivo eletrônico com extensão "dwg" em "compact disc" (CD Rom).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"xls",em "compact disc" (CD Rom ).</t>
  </si>
  <si>
    <t>240201</t>
  </si>
  <si>
    <t>Projeto executivo de arquitetura em formato A1</t>
  </si>
  <si>
    <t>240202</t>
  </si>
  <si>
    <t>Projeto executivo de instalações hidrosanitárias em formato A1</t>
  </si>
  <si>
    <t>240203</t>
  </si>
  <si>
    <t>Projeto executivo de instalações elétricas em formato A1</t>
  </si>
  <si>
    <t>240206</t>
  </si>
  <si>
    <t>Projeto executivo e estrutural de estrutura de concreto</t>
  </si>
  <si>
    <t>240209</t>
  </si>
  <si>
    <t xml:space="preserve">Projeto executivo de drenagem pluvial </t>
  </si>
  <si>
    <t xml:space="preserve">BDI PROJETO = </t>
  </si>
  <si>
    <t>1 UNIDADE</t>
  </si>
  <si>
    <t>210200</t>
  </si>
  <si>
    <t>Execução filtro anaeróbio</t>
  </si>
  <si>
    <t>Será medido por unidade de filtro executado (un).
O item remunera o fornecimento de materiais e mão-de-obra necessários para a execução dos serviços de escavação da vala e apiloamento do fundo ; lastro de brita; drenagem do lençol freático com tubo de PVC branco com 150 mm de diâmetro; base e tampa em concreto armado moldado in loco; fundo falso, calha vertedoura e tampão em concreto armado pré-moldado; tubos de concreto pré-fabricado com bolsa interna; montagem e rejuntamento dos tubos; tubos de limpeza em PVC branco com 100 mm de diâmetro; vedação do tampo com betume; preenchimento interno com brita 4; reaterro, compactação e remoção da sobra de terra.</t>
  </si>
  <si>
    <t>210201</t>
  </si>
  <si>
    <t>Filtro anaeróbio DN 1,50m H 2,00m</t>
  </si>
  <si>
    <t>210300</t>
  </si>
  <si>
    <t>Execução sumidouro</t>
  </si>
  <si>
    <t>Será medido por metro de poço absorvente executado, considerando-se a profundidade efetivamente escavada para sua execução (m).
O item remunera o fornecimento de material e a execução de poço absorvente para sumidouro, independente do tipo de solo, compreendendo os serviços de escavação e bota fora do material escavado, do apiloamento do fundo, inclusive eventual escoramento que se fizer necessário; o revestimento lateral com alvenaria de 1/2” tijolo, junta livre e diâmetro conforme especificado; o coroamento do topo com alvenaria argamassada de 1 tijolo e altura de 60 cm, bem como o lastreamento do fundo do poço, com brita nº 3 e 50 cm de espessura e tampa em concreto armado.</t>
  </si>
  <si>
    <t>210301</t>
  </si>
  <si>
    <t>Sumidouro (poço absorvente) DN 2,50m</t>
  </si>
  <si>
    <t>3 METROS</t>
  </si>
  <si>
    <t>080210</t>
  </si>
  <si>
    <t>Vaso sanitário convencional branca.</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</si>
  <si>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de vidro para fixação e assentamento da base; materiais acessórios e a mão-de-obra necessária para a instalação e ligação às redes de água e esgoto.</t>
  </si>
  <si>
    <t>110505</t>
  </si>
  <si>
    <t>Porta externa de madeira maciça, colocação e acabamento, de uma folha com batente, guarnição e ferragem - 0,80 x 2,10m (porta completa)</t>
  </si>
  <si>
    <t>110507</t>
  </si>
  <si>
    <t>Porta externa de madeira maciça, colocação e acabamento, de duas folhas com batente, guarnição e ferragem  - 1,29 x 2,10m (porta completa)</t>
  </si>
  <si>
    <t>110600</t>
  </si>
  <si>
    <t>Portas sanitárias</t>
  </si>
  <si>
    <t>110602</t>
  </si>
  <si>
    <t xml:space="preserve">Porta de madeira, interna, colocação e acabamento liso à prova d'água, com batente metálico, para sanitário e vestiário, 0,60 x 1,65m </t>
  </si>
  <si>
    <t>Será medido por unidade de porta instalada (un).
O item remunera o fornecimento, acessórios, ferramentas e mão de obra necessária para  instalação de porta e ferragens sendo que a porta poderá ser folheada em madeira, porém, a prova de água que será escolhida de acordo com o acabamento final, Ipê, Sucupira, Freijó e mógno (se for cera ou Verniz) e Imbuia, Angelim e jatobá (se Pintura), as dobradiças devem obedecer a norma específica de no mínimo duas unidades por porta e com dimensões mínimas de 3” x 2 ½“, espessura de 2 mm e peso mínimo de 110 g, fixada cada por seis parafusos com comprimento mínimo de 25 mm, o conjunto de fechadura deve ser de embutir, sem trinco, com lingüeta acionada por tranqueta interna e por chave externa de emergência, com 45 mm de distância de broca e peso mínimo de 280 g. Remunera também o fornecimento e instalação de batente em chapa nº 16 dobrada e zincada para a instalação em divisórias.</t>
  </si>
  <si>
    <t>4 UNIDADES</t>
  </si>
  <si>
    <t>67,47+93,3+12,3 = 173,07m2 * 1,08 = 186,91 m2</t>
  </si>
  <si>
    <t>080201</t>
  </si>
  <si>
    <t>Válvula de descarga metálica com registro interno e canopla,D: 32mm (1 1/4") ou 40mm (1 1/2)</t>
  </si>
  <si>
    <t>Será medido por unidade de válvula de descarga instalada (un).
O item remunera o fornecimento e instalação da válvula de descarga, com registro próprio, em latão ou bronze, com acabamento cromado liso, diâmetro nominal de 1 1/4" ou 1 1/2",  inclusive materiais acessórios de vedação e o tubo de descida.</t>
  </si>
  <si>
    <t>140107</t>
  </si>
  <si>
    <t>Azulejo extra assentado internamente com argamassa pré-fabridada de cimento colante, inclusive c/ rejuntamento interno ou externo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</si>
  <si>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
A) Dimensões: 15 x 15 cm, 20 x 20 cm ou 25 x 25 cm;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</si>
  <si>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21,3+100,8+26,7 = 148,8m2</t>
  </si>
  <si>
    <t>150300</t>
  </si>
  <si>
    <t>Contra- piso e regularização:</t>
  </si>
  <si>
    <t>150301</t>
  </si>
  <si>
    <t>Será medido pela área onde será executado, na espessura mínima de 6cm (m²).
O item remunera o fornecimento de cimento, areia, pedra britada nº 1, 2 e a mão-de-obra necessária para o apiloamento do terreno e execução do lastro.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</si>
</sst>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 ;&quot; (&quot;#,##0.00\);&quot; -&quot;#\ ;@\ "/>
    <numFmt numFmtId="166" formatCode="dd/mm/yy;@"/>
    <numFmt numFmtId="167" formatCode="_(* #,##0.00_);_(* \(#,##0.00\);_(* \-??_);_(@_)"/>
  </numFmts>
  <fonts count="36" x14ac:knownFonts="1">
    <font>
      <sz val="11"/>
      <color theme="1"/>
      <name val="Calibri"/>
      <family val="2"/>
      <scheme val="minor"/>
    </font>
    <font>
      <sz val="11"/>
      <color indexed="8"/>
      <name val="Calibri"/>
      <family val="2"/>
    </font>
    <font>
      <b/>
      <sz val="14"/>
      <name val="Arial"/>
      <family val="2"/>
    </font>
    <font>
      <b/>
      <sz val="9"/>
      <name val="Arial"/>
      <family val="2"/>
    </font>
    <font>
      <b/>
      <sz val="10"/>
      <name val="Arial"/>
      <family val="2"/>
    </font>
    <font>
      <sz val="10"/>
      <name val="Arial"/>
      <family val="2"/>
    </font>
    <font>
      <b/>
      <sz val="12"/>
      <name val="Arial"/>
      <family val="2"/>
    </font>
    <font>
      <b/>
      <sz val="10"/>
      <color indexed="8"/>
      <name val="Arial"/>
      <family val="2"/>
    </font>
    <font>
      <sz val="14"/>
      <name val="Arial"/>
      <family val="2"/>
    </font>
    <font>
      <b/>
      <sz val="12"/>
      <name val="Calibri"/>
      <family val="2"/>
    </font>
    <font>
      <sz val="14"/>
      <name val="Calibri"/>
      <family val="2"/>
    </font>
    <font>
      <sz val="12"/>
      <name val="Calibri"/>
      <family val="2"/>
    </font>
    <font>
      <b/>
      <u/>
      <sz val="12"/>
      <name val="Calibri"/>
      <family val="2"/>
    </font>
    <font>
      <b/>
      <sz val="7"/>
      <name val="Comic Sans MS"/>
      <family val="4"/>
    </font>
    <font>
      <b/>
      <sz val="12"/>
      <color indexed="8"/>
      <name val="Arial"/>
      <family val="2"/>
    </font>
    <font>
      <sz val="11"/>
      <name val="Comic Sans MS"/>
      <family val="4"/>
    </font>
    <font>
      <vertAlign val="superscript"/>
      <sz val="14"/>
      <name val="Calibri"/>
      <family val="2"/>
    </font>
    <font>
      <b/>
      <vertAlign val="superscript"/>
      <sz val="12"/>
      <name val="Calibri"/>
      <family val="2"/>
    </font>
    <font>
      <b/>
      <i/>
      <sz val="12"/>
      <name val="Calibri"/>
      <family val="2"/>
    </font>
    <font>
      <b/>
      <sz val="14"/>
      <name val="Calibri"/>
      <family val="2"/>
    </font>
    <font>
      <sz val="8"/>
      <name val="Calibri"/>
      <family val="2"/>
    </font>
    <font>
      <sz val="11"/>
      <color theme="1"/>
      <name val="Calibri"/>
      <family val="2"/>
      <scheme val="minor"/>
    </font>
    <font>
      <b/>
      <sz val="11"/>
      <color theme="1"/>
      <name val="Calibri"/>
      <family val="2"/>
      <scheme val="minor"/>
    </font>
    <font>
      <b/>
      <sz val="12"/>
      <name val="Calibri"/>
      <family val="2"/>
      <scheme val="minor"/>
    </font>
    <font>
      <sz val="11"/>
      <name val="Calibri"/>
      <family val="2"/>
      <scheme val="minor"/>
    </font>
    <font>
      <sz val="14"/>
      <name val="Calibri"/>
      <family val="2"/>
      <scheme val="minor"/>
    </font>
    <font>
      <b/>
      <sz val="12"/>
      <color rgb="FFFF0000"/>
      <name val="Calibri"/>
      <family val="2"/>
      <scheme val="minor"/>
    </font>
    <font>
      <sz val="12"/>
      <color theme="1"/>
      <name val="Calibri"/>
      <family val="2"/>
      <scheme val="minor"/>
    </font>
    <font>
      <sz val="12"/>
      <name val="Calibri"/>
      <family val="2"/>
      <scheme val="minor"/>
    </font>
    <font>
      <b/>
      <sz val="14"/>
      <name val="Calibri"/>
      <family val="2"/>
      <scheme val="minor"/>
    </font>
    <font>
      <b/>
      <u/>
      <sz val="12"/>
      <name val="Calibri"/>
      <family val="2"/>
      <scheme val="minor"/>
    </font>
    <font>
      <b/>
      <sz val="10"/>
      <name val="Calibri"/>
      <family val="2"/>
      <scheme val="minor"/>
    </font>
    <font>
      <sz val="10"/>
      <name val="Calibri"/>
      <family val="2"/>
      <scheme val="minor"/>
    </font>
    <font>
      <b/>
      <sz val="12"/>
      <color rgb="FFFF0000"/>
      <name val="Arial"/>
      <family val="2"/>
    </font>
    <font>
      <b/>
      <sz val="12"/>
      <color theme="1"/>
      <name val="Calibri"/>
      <family val="2"/>
      <scheme val="minor"/>
    </font>
    <font>
      <sz val="14"/>
      <color rgb="FFFF0000"/>
      <name val="Calibri"/>
      <family val="2"/>
      <scheme val="minor"/>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8"/>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4">
    <xf numFmtId="0" fontId="0" fillId="0" borderId="0"/>
    <xf numFmtId="9" fontId="21" fillId="0" borderId="0" applyFont="0" applyFill="0" applyBorder="0" applyAlignment="0" applyProtection="0"/>
    <xf numFmtId="164" fontId="21" fillId="0" borderId="0" applyFont="0" applyFill="0" applyBorder="0" applyAlignment="0" applyProtection="0"/>
    <xf numFmtId="167" fontId="1" fillId="0" borderId="0" applyFill="0" applyBorder="0" applyAlignment="0" applyProtection="0"/>
  </cellStyleXfs>
  <cellXfs count="251">
    <xf numFmtId="0" fontId="0" fillId="0" borderId="0" xfId="0"/>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horizontal="left" vertical="center"/>
    </xf>
    <xf numFmtId="4" fontId="4" fillId="0" borderId="2" xfId="0" applyNumberFormat="1" applyFont="1" applyBorder="1" applyAlignment="1">
      <alignment horizontal="center" vertical="center"/>
    </xf>
    <xf numFmtId="10" fontId="4" fillId="0" borderId="2" xfId="1" applyNumberFormat="1" applyFont="1" applyBorder="1" applyAlignment="1">
      <alignment horizontal="center" vertical="center"/>
    </xf>
    <xf numFmtId="0" fontId="0" fillId="0" borderId="3" xfId="0" applyBorder="1" applyAlignment="1">
      <alignment horizontal="center" vertical="center"/>
    </xf>
    <xf numFmtId="0" fontId="5" fillId="0" borderId="3" xfId="0" applyFont="1" applyBorder="1" applyAlignment="1">
      <alignment vertical="center"/>
    </xf>
    <xf numFmtId="4" fontId="21" fillId="0" borderId="3" xfId="2" applyNumberFormat="1" applyFont="1" applyBorder="1" applyAlignment="1">
      <alignment horizontal="center" vertical="center"/>
    </xf>
    <xf numFmtId="4" fontId="21" fillId="0" borderId="3" xfId="2" applyNumberFormat="1" applyFont="1" applyBorder="1" applyAlignment="1">
      <alignment horizontal="center" vertical="center"/>
    </xf>
    <xf numFmtId="10" fontId="21" fillId="0" borderId="3" xfId="1" applyNumberFormat="1" applyFont="1" applyBorder="1" applyAlignment="1">
      <alignment horizontal="center" vertical="center"/>
    </xf>
    <xf numFmtId="10" fontId="21" fillId="0" borderId="3" xfId="1" applyNumberFormat="1" applyFont="1" applyBorder="1" applyAlignment="1">
      <alignment vertical="center"/>
    </xf>
    <xf numFmtId="0" fontId="0" fillId="0" borderId="2" xfId="0" applyBorder="1" applyAlignment="1">
      <alignment horizontal="center" vertical="center"/>
    </xf>
    <xf numFmtId="0" fontId="0" fillId="0" borderId="2" xfId="0" applyBorder="1" applyAlignment="1">
      <alignment vertical="center"/>
    </xf>
    <xf numFmtId="10" fontId="21" fillId="0" borderId="2" xfId="1" applyNumberFormat="1" applyFont="1" applyBorder="1" applyAlignment="1">
      <alignment vertical="center"/>
    </xf>
    <xf numFmtId="0" fontId="0" fillId="0" borderId="0" xfId="0" applyBorder="1" applyAlignment="1">
      <alignment vertical="center"/>
    </xf>
    <xf numFmtId="4" fontId="21" fillId="0" borderId="2" xfId="2" applyNumberFormat="1" applyFont="1" applyBorder="1" applyAlignment="1">
      <alignment horizontal="center" vertical="center"/>
    </xf>
    <xf numFmtId="10" fontId="21" fillId="0" borderId="2" xfId="1" applyNumberFormat="1" applyFont="1" applyBorder="1" applyAlignment="1">
      <alignment horizontal="center" vertical="center"/>
    </xf>
    <xf numFmtId="4" fontId="22" fillId="0" borderId="2" xfId="2" applyNumberFormat="1" applyFont="1" applyBorder="1" applyAlignment="1">
      <alignment horizontal="center" vertical="center"/>
    </xf>
    <xf numFmtId="10" fontId="22" fillId="0" borderId="2" xfId="1" applyNumberFormat="1" applyFont="1" applyBorder="1" applyAlignment="1">
      <alignment horizontal="center" vertical="center"/>
    </xf>
    <xf numFmtId="10" fontId="24" fillId="0" borderId="2" xfId="1" applyNumberFormat="1" applyFont="1" applyBorder="1" applyAlignment="1">
      <alignment vertical="center"/>
    </xf>
    <xf numFmtId="0" fontId="24" fillId="3" borderId="0" xfId="0" applyFont="1" applyFill="1"/>
    <xf numFmtId="0" fontId="25" fillId="3" borderId="0" xfId="0" applyFont="1" applyFill="1"/>
    <xf numFmtId="0" fontId="4" fillId="3" borderId="0" xfId="0" applyFont="1" applyFill="1" applyBorder="1"/>
    <xf numFmtId="0" fontId="4" fillId="3" borderId="0" xfId="0" applyFont="1" applyFill="1" applyBorder="1" applyAlignment="1">
      <alignment vertical="center" wrapText="1"/>
    </xf>
    <xf numFmtId="0" fontId="0" fillId="0" borderId="0" xfId="0" applyFont="1" applyFill="1"/>
    <xf numFmtId="0" fontId="4" fillId="3" borderId="0" xfId="0" applyFont="1" applyFill="1" applyBorder="1" applyAlignment="1">
      <alignment horizontal="left" vertical="center" wrapText="1"/>
    </xf>
    <xf numFmtId="0" fontId="7" fillId="3" borderId="0" xfId="0" applyFont="1" applyFill="1" applyBorder="1"/>
    <xf numFmtId="49" fontId="0" fillId="3" borderId="0" xfId="0" applyNumberFormat="1" applyFont="1" applyFill="1"/>
    <xf numFmtId="0" fontId="0" fillId="3" borderId="0" xfId="0" applyFont="1" applyFill="1" applyAlignment="1">
      <alignment horizontal="justify" wrapText="1"/>
    </xf>
    <xf numFmtId="0" fontId="8" fillId="0" borderId="0" xfId="0" applyFont="1" applyFill="1" applyAlignment="1">
      <alignment vertical="center"/>
    </xf>
    <xf numFmtId="0" fontId="8" fillId="0" borderId="0" xfId="0" applyFont="1" applyFill="1" applyAlignment="1">
      <alignment horizontal="center" vertical="center"/>
    </xf>
    <xf numFmtId="4" fontId="8" fillId="3" borderId="0" xfId="2" applyNumberFormat="1" applyFont="1" applyFill="1" applyAlignment="1">
      <alignment horizontal="center" vertical="center"/>
    </xf>
    <xf numFmtId="0" fontId="8" fillId="3" borderId="0" xfId="0" applyFont="1" applyFill="1" applyAlignment="1">
      <alignment horizontal="center" vertical="center"/>
    </xf>
    <xf numFmtId="0" fontId="26" fillId="3" borderId="0" xfId="0" applyFont="1" applyFill="1" applyBorder="1" applyAlignment="1">
      <alignment horizontal="center"/>
    </xf>
    <xf numFmtId="0" fontId="27" fillId="3" borderId="0" xfId="0" applyFont="1" applyFill="1" applyAlignment="1">
      <alignment horizontal="center"/>
    </xf>
    <xf numFmtId="0" fontId="28" fillId="3" borderId="0" xfId="0" applyFont="1" applyFill="1"/>
    <xf numFmtId="0" fontId="0" fillId="3" borderId="0" xfId="0" applyFont="1" applyFill="1"/>
    <xf numFmtId="0" fontId="29" fillId="3" borderId="4" xfId="0" applyFont="1" applyFill="1" applyBorder="1" applyAlignment="1" applyProtection="1">
      <alignment horizontal="center" vertical="center"/>
      <protection locked="0"/>
    </xf>
    <xf numFmtId="0" fontId="29" fillId="3" borderId="5" xfId="0" applyNumberFormat="1" applyFont="1" applyFill="1" applyBorder="1" applyAlignment="1" applyProtection="1">
      <alignment vertical="center"/>
      <protection locked="0"/>
    </xf>
    <xf numFmtId="49" fontId="29" fillId="3" borderId="3" xfId="0" applyNumberFormat="1" applyFont="1" applyFill="1" applyBorder="1" applyAlignment="1" applyProtection="1">
      <alignment horizontal="center" vertical="center"/>
      <protection locked="0"/>
    </xf>
    <xf numFmtId="49" fontId="29" fillId="0" borderId="1" xfId="0" applyNumberFormat="1" applyFont="1" applyFill="1" applyBorder="1" applyAlignment="1" applyProtection="1">
      <alignment horizontal="center" vertical="center"/>
      <protection locked="0"/>
    </xf>
    <xf numFmtId="10" fontId="29" fillId="0" borderId="2" xfId="0" applyNumberFormat="1" applyFont="1" applyFill="1" applyBorder="1" applyAlignment="1" applyProtection="1">
      <alignment horizontal="center" vertical="center"/>
      <protection locked="0"/>
    </xf>
    <xf numFmtId="49" fontId="29" fillId="3" borderId="2" xfId="0" applyNumberFormat="1" applyFont="1" applyFill="1" applyBorder="1" applyAlignment="1" applyProtection="1">
      <alignment horizontal="center" vertical="center"/>
      <protection locked="0"/>
    </xf>
    <xf numFmtId="4" fontId="29" fillId="3" borderId="2" xfId="2" applyNumberFormat="1" applyFont="1" applyFill="1" applyBorder="1" applyAlignment="1" applyProtection="1">
      <alignment horizontal="center" vertical="center"/>
      <protection locked="0"/>
    </xf>
    <xf numFmtId="0" fontId="29" fillId="3" borderId="2" xfId="0" applyFont="1" applyFill="1" applyBorder="1" applyAlignment="1" applyProtection="1">
      <alignment horizontal="center" vertical="center" wrapText="1"/>
      <protection locked="0"/>
    </xf>
    <xf numFmtId="4" fontId="29" fillId="3" borderId="2" xfId="2" applyNumberFormat="1" applyFont="1" applyFill="1" applyBorder="1" applyAlignment="1" applyProtection="1">
      <alignment horizontal="center" vertical="center" wrapText="1"/>
      <protection locked="0"/>
    </xf>
    <xf numFmtId="49" fontId="23" fillId="3" borderId="6" xfId="0" applyNumberFormat="1" applyFont="1" applyFill="1" applyBorder="1" applyAlignment="1" applyProtection="1">
      <alignment horizontal="center" vertical="center" wrapText="1"/>
      <protection locked="0"/>
    </xf>
    <xf numFmtId="0" fontId="29" fillId="3" borderId="2" xfId="0" applyFont="1" applyFill="1" applyBorder="1" applyAlignment="1" applyProtection="1">
      <alignment horizontal="justify" vertical="center" wrapText="1"/>
      <protection locked="0"/>
    </xf>
    <xf numFmtId="0" fontId="25" fillId="3" borderId="7" xfId="0" applyNumberFormat="1" applyFont="1" applyFill="1" applyBorder="1" applyAlignment="1" applyProtection="1">
      <alignment horizontal="center" vertical="center" wrapText="1"/>
      <protection locked="0"/>
    </xf>
    <xf numFmtId="4" fontId="25" fillId="3" borderId="7" xfId="0" applyNumberFormat="1" applyFont="1" applyFill="1" applyBorder="1" applyAlignment="1" applyProtection="1">
      <alignment horizontal="center" vertical="center" wrapText="1"/>
      <protection locked="0"/>
    </xf>
    <xf numFmtId="4" fontId="25" fillId="3" borderId="7" xfId="2" applyNumberFormat="1" applyFont="1" applyFill="1" applyBorder="1" applyAlignment="1" applyProtection="1">
      <alignment horizontal="center" vertical="center" wrapText="1"/>
      <protection locked="0"/>
    </xf>
    <xf numFmtId="165" fontId="25" fillId="3" borderId="7" xfId="0" applyNumberFormat="1" applyFont="1" applyFill="1" applyBorder="1" applyAlignment="1" applyProtection="1">
      <alignment horizontal="center" vertical="center" wrapText="1"/>
      <protection locked="0"/>
    </xf>
    <xf numFmtId="0" fontId="23" fillId="3" borderId="0" xfId="0" applyFont="1" applyFill="1" applyBorder="1" applyAlignment="1" applyProtection="1">
      <alignment horizontal="center" vertical="center" wrapText="1"/>
      <protection locked="0"/>
    </xf>
    <xf numFmtId="49" fontId="23" fillId="3" borderId="8" xfId="0" applyNumberFormat="1" applyFont="1" applyFill="1" applyBorder="1" applyAlignment="1" applyProtection="1">
      <alignment horizontal="center" vertical="center" wrapText="1"/>
      <protection locked="0"/>
    </xf>
    <xf numFmtId="0" fontId="23" fillId="3" borderId="7" xfId="0" applyFont="1" applyFill="1" applyBorder="1" applyAlignment="1" applyProtection="1">
      <alignment horizontal="justify" vertical="center" wrapText="1"/>
      <protection locked="0"/>
    </xf>
    <xf numFmtId="0" fontId="25" fillId="0" borderId="9" xfId="0" applyFont="1" applyFill="1" applyBorder="1" applyAlignment="1" applyProtection="1">
      <alignment horizontal="center" vertical="center" wrapText="1"/>
      <protection locked="0"/>
    </xf>
    <xf numFmtId="4" fontId="25" fillId="0" borderId="9" xfId="0" applyNumberFormat="1" applyFont="1" applyFill="1" applyBorder="1" applyAlignment="1" applyProtection="1">
      <alignment horizontal="center" vertical="center" wrapText="1"/>
      <protection locked="0"/>
    </xf>
    <xf numFmtId="4" fontId="25" fillId="3" borderId="9" xfId="0" applyNumberFormat="1" applyFont="1" applyFill="1" applyBorder="1" applyAlignment="1" applyProtection="1">
      <alignment horizontal="center" vertical="center" wrapText="1"/>
      <protection locked="0"/>
    </xf>
    <xf numFmtId="165" fontId="25" fillId="3" borderId="9" xfId="0" applyNumberFormat="1" applyFont="1" applyFill="1" applyBorder="1" applyAlignment="1" applyProtection="1">
      <alignment horizontal="center" vertical="center" wrapText="1"/>
      <protection locked="0"/>
    </xf>
    <xf numFmtId="165" fontId="23" fillId="3" borderId="0" xfId="0" applyNumberFormat="1" applyFont="1" applyFill="1" applyBorder="1" applyAlignment="1" applyProtection="1">
      <alignment horizontal="center" vertical="center" wrapText="1"/>
      <protection locked="0"/>
    </xf>
    <xf numFmtId="49" fontId="23" fillId="3" borderId="10" xfId="0" applyNumberFormat="1" applyFont="1" applyFill="1" applyBorder="1" applyAlignment="1" applyProtection="1">
      <alignment horizontal="center" vertical="center" wrapText="1"/>
      <protection locked="0"/>
    </xf>
    <xf numFmtId="0" fontId="28" fillId="3" borderId="9" xfId="0" applyFont="1" applyFill="1" applyBorder="1" applyAlignment="1" applyProtection="1">
      <alignment horizontal="justify" vertical="center" wrapText="1"/>
      <protection locked="0"/>
    </xf>
    <xf numFmtId="0" fontId="25" fillId="3" borderId="9"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justify" vertical="center" wrapText="1"/>
      <protection locked="0"/>
    </xf>
    <xf numFmtId="0" fontId="23" fillId="3" borderId="9" xfId="0" applyFont="1" applyFill="1" applyBorder="1" applyAlignment="1">
      <alignment horizontal="justify" vertical="center" wrapText="1"/>
    </xf>
    <xf numFmtId="0" fontId="28" fillId="3" borderId="0" xfId="0" applyFont="1" applyFill="1" applyBorder="1" applyAlignment="1" applyProtection="1">
      <alignment horizontal="justify" vertical="center" wrapText="1"/>
      <protection locked="0"/>
    </xf>
    <xf numFmtId="0" fontId="23" fillId="3" borderId="0" xfId="0" applyFont="1" applyFill="1" applyBorder="1" applyAlignment="1" applyProtection="1">
      <alignment vertical="center" wrapText="1"/>
      <protection locked="0"/>
    </xf>
    <xf numFmtId="49" fontId="9" fillId="3" borderId="10" xfId="0" applyNumberFormat="1" applyFont="1" applyFill="1" applyBorder="1" applyAlignment="1">
      <alignment horizontal="center" vertical="center" wrapText="1"/>
    </xf>
    <xf numFmtId="0" fontId="9" fillId="3" borderId="9" xfId="0" applyFont="1" applyFill="1" applyBorder="1" applyAlignment="1">
      <alignment horizontal="justify" vertical="center" wrapText="1"/>
    </xf>
    <xf numFmtId="0" fontId="11" fillId="3" borderId="9" xfId="0" applyFont="1" applyFill="1" applyBorder="1" applyAlignment="1">
      <alignment horizontal="justify" vertical="center" wrapText="1"/>
    </xf>
    <xf numFmtId="4" fontId="10" fillId="3" borderId="9" xfId="0" applyNumberFormat="1" applyFont="1" applyFill="1" applyBorder="1" applyAlignment="1" applyProtection="1">
      <alignment horizontal="center" vertical="center" wrapText="1"/>
      <protection locked="0"/>
    </xf>
    <xf numFmtId="165" fontId="10" fillId="3" borderId="9" xfId="0" applyNumberFormat="1" applyFont="1" applyFill="1" applyBorder="1" applyAlignment="1" applyProtection="1">
      <alignment horizontal="center" vertical="center" wrapText="1"/>
      <protection locked="0"/>
    </xf>
    <xf numFmtId="0" fontId="30" fillId="3" borderId="9" xfId="0" applyFont="1" applyFill="1" applyBorder="1" applyAlignment="1" applyProtection="1">
      <alignment horizontal="justify" vertical="center" wrapText="1"/>
      <protection locked="0"/>
    </xf>
    <xf numFmtId="2" fontId="25" fillId="3" borderId="9" xfId="0" applyNumberFormat="1" applyFont="1" applyFill="1" applyBorder="1" applyAlignment="1" applyProtection="1">
      <alignment horizontal="center" vertical="center" wrapText="1"/>
      <protection locked="0"/>
    </xf>
    <xf numFmtId="165" fontId="29" fillId="3" borderId="11" xfId="0" applyNumberFormat="1" applyFont="1" applyFill="1" applyBorder="1" applyAlignment="1" applyProtection="1">
      <alignment horizontal="center" vertical="center" wrapText="1"/>
      <protection locked="0"/>
    </xf>
    <xf numFmtId="2" fontId="25" fillId="3" borderId="7" xfId="0" applyNumberFormat="1" applyFont="1" applyFill="1" applyBorder="1" applyAlignment="1" applyProtection="1">
      <alignment horizontal="center" vertical="center" wrapText="1"/>
      <protection locked="0"/>
    </xf>
    <xf numFmtId="2" fontId="25" fillId="0" borderId="9" xfId="0" applyNumberFormat="1" applyFont="1" applyFill="1" applyBorder="1" applyAlignment="1" applyProtection="1">
      <alignment horizontal="center" vertical="center" wrapText="1"/>
      <protection locked="0"/>
    </xf>
    <xf numFmtId="2" fontId="28" fillId="3" borderId="9" xfId="0" applyNumberFormat="1" applyFont="1" applyFill="1" applyBorder="1" applyAlignment="1" applyProtection="1">
      <alignment horizontal="justify" vertical="center" wrapText="1"/>
      <protection locked="0"/>
    </xf>
    <xf numFmtId="0" fontId="29" fillId="3" borderId="9" xfId="0" applyFont="1" applyFill="1" applyBorder="1" applyAlignment="1" applyProtection="1">
      <alignment horizontal="justify" vertical="center" wrapText="1"/>
      <protection locked="0"/>
    </xf>
    <xf numFmtId="0" fontId="25" fillId="3" borderId="9" xfId="0" applyNumberFormat="1" applyFont="1" applyFill="1" applyBorder="1" applyAlignment="1" applyProtection="1">
      <alignment horizontal="center" vertical="center" wrapText="1"/>
      <protection locked="0"/>
    </xf>
    <xf numFmtId="4" fontId="25" fillId="3" borderId="9" xfId="2" applyNumberFormat="1" applyFont="1" applyFill="1" applyBorder="1" applyAlignment="1" applyProtection="1">
      <alignment horizontal="center" vertical="center" wrapText="1"/>
      <protection locked="0"/>
    </xf>
    <xf numFmtId="2" fontId="23" fillId="3" borderId="0" xfId="0" applyNumberFormat="1" applyFont="1" applyFill="1" applyBorder="1" applyAlignment="1" applyProtection="1">
      <alignment horizontal="center" vertical="center" wrapText="1"/>
      <protection locked="0"/>
    </xf>
    <xf numFmtId="2" fontId="23" fillId="3" borderId="9" xfId="0" applyNumberFormat="1" applyFont="1" applyFill="1" applyBorder="1" applyAlignment="1" applyProtection="1">
      <alignment horizontal="justify" vertical="center" wrapText="1"/>
      <protection locked="0"/>
    </xf>
    <xf numFmtId="10" fontId="23" fillId="3" borderId="0" xfId="1" applyNumberFormat="1" applyFont="1" applyFill="1" applyBorder="1" applyAlignment="1" applyProtection="1">
      <alignment vertical="center" wrapText="1"/>
      <protection locked="0"/>
    </xf>
    <xf numFmtId="0" fontId="4" fillId="3" borderId="0" xfId="0" applyFont="1" applyFill="1" applyBorder="1" applyAlignment="1">
      <alignment horizontal="center" vertical="center" wrapText="1"/>
    </xf>
    <xf numFmtId="2" fontId="28" fillId="3" borderId="0" xfId="0" applyNumberFormat="1" applyFont="1" applyFill="1" applyBorder="1" applyAlignment="1" applyProtection="1">
      <alignment horizontal="justify" vertical="center" wrapText="1"/>
      <protection locked="0"/>
    </xf>
    <xf numFmtId="0" fontId="23" fillId="3" borderId="12" xfId="0" applyFont="1" applyFill="1" applyBorder="1" applyAlignment="1" applyProtection="1">
      <alignment horizontal="justify" vertical="center" wrapText="1"/>
      <protection locked="0"/>
    </xf>
    <xf numFmtId="0" fontId="28" fillId="3" borderId="12" xfId="0" applyFont="1" applyFill="1" applyBorder="1" applyAlignment="1" applyProtection="1">
      <alignment horizontal="justify" vertical="center" wrapText="1"/>
      <protection locked="0"/>
    </xf>
    <xf numFmtId="4" fontId="28" fillId="3" borderId="9" xfId="0" applyNumberFormat="1" applyFont="1" applyFill="1" applyBorder="1" applyAlignment="1" applyProtection="1">
      <alignment horizontal="center" vertical="center" wrapText="1"/>
      <protection locked="0"/>
    </xf>
    <xf numFmtId="165" fontId="25" fillId="3" borderId="13" xfId="0" applyNumberFormat="1" applyFont="1" applyFill="1" applyBorder="1" applyAlignment="1" applyProtection="1">
      <alignment horizontal="center" vertical="center" wrapText="1"/>
      <protection locked="0"/>
    </xf>
    <xf numFmtId="0" fontId="31" fillId="3" borderId="14" xfId="0" applyFont="1" applyFill="1" applyBorder="1" applyAlignment="1" applyProtection="1">
      <alignment horizontal="justify" vertical="center" wrapText="1"/>
      <protection locked="0"/>
    </xf>
    <xf numFmtId="0" fontId="31" fillId="3" borderId="3" xfId="0" applyFont="1" applyFill="1" applyBorder="1" applyAlignment="1" applyProtection="1">
      <alignment horizontal="justify" vertical="center" wrapText="1"/>
      <protection locked="0"/>
    </xf>
    <xf numFmtId="49" fontId="23" fillId="3" borderId="15" xfId="0" applyNumberFormat="1" applyFont="1" applyFill="1" applyBorder="1" applyAlignment="1" applyProtection="1">
      <alignment horizontal="center" vertical="center" wrapText="1"/>
      <protection locked="0"/>
    </xf>
    <xf numFmtId="0" fontId="23" fillId="3" borderId="0" xfId="0" applyFont="1" applyFill="1" applyBorder="1" applyAlignment="1" applyProtection="1">
      <alignment horizontal="justify" vertical="center" wrapText="1"/>
      <protection locked="0"/>
    </xf>
    <xf numFmtId="0" fontId="10" fillId="3" borderId="9" xfId="0" applyFont="1" applyFill="1" applyBorder="1" applyAlignment="1">
      <alignment horizontal="center" vertical="center" wrapText="1"/>
    </xf>
    <xf numFmtId="49" fontId="23" fillId="3" borderId="16" xfId="0" applyNumberFormat="1" applyFont="1" applyFill="1" applyBorder="1" applyAlignment="1" applyProtection="1">
      <alignment horizontal="center" vertical="center" wrapText="1"/>
      <protection locked="0"/>
    </xf>
    <xf numFmtId="0" fontId="23" fillId="3" borderId="14" xfId="0" applyFont="1" applyFill="1" applyBorder="1" applyAlignment="1" applyProtection="1">
      <alignment horizontal="justify" vertical="center" wrapText="1"/>
      <protection locked="0"/>
    </xf>
    <xf numFmtId="0" fontId="11" fillId="3" borderId="9" xfId="0" applyFont="1" applyFill="1" applyBorder="1" applyAlignment="1" applyProtection="1">
      <alignment horizontal="justify" vertical="center" wrapText="1"/>
      <protection locked="0"/>
    </xf>
    <xf numFmtId="0" fontId="9" fillId="3" borderId="9" xfId="0" applyFont="1" applyFill="1" applyBorder="1" applyAlignment="1" applyProtection="1">
      <alignment horizontal="justify" vertical="center" wrapText="1"/>
      <protection locked="0"/>
    </xf>
    <xf numFmtId="0" fontId="23" fillId="3" borderId="3" xfId="0" applyFont="1" applyFill="1" applyBorder="1" applyAlignment="1" applyProtection="1">
      <alignment horizontal="justify" vertical="center" wrapText="1"/>
      <protection locked="0"/>
    </xf>
    <xf numFmtId="0" fontId="29" fillId="3" borderId="7" xfId="0" applyNumberFormat="1" applyFont="1" applyFill="1" applyBorder="1" applyAlignment="1" applyProtection="1">
      <alignment horizontal="center" vertical="center" wrapText="1"/>
      <protection locked="0"/>
    </xf>
    <xf numFmtId="0" fontId="30" fillId="3" borderId="7" xfId="0" applyFont="1" applyFill="1" applyBorder="1" applyAlignment="1" applyProtection="1">
      <alignment horizontal="justify" vertical="center" wrapText="1"/>
      <protection locked="0"/>
    </xf>
    <xf numFmtId="49" fontId="31" fillId="3" borderId="16" xfId="0" applyNumberFormat="1" applyFont="1" applyFill="1" applyBorder="1" applyAlignment="1" applyProtection="1">
      <alignment horizontal="center" vertical="center" wrapText="1"/>
      <protection locked="0"/>
    </xf>
    <xf numFmtId="49" fontId="30" fillId="3" borderId="9" xfId="0" applyNumberFormat="1" applyFont="1" applyFill="1" applyBorder="1" applyAlignment="1" applyProtection="1">
      <alignment horizontal="justify" vertical="center" wrapText="1"/>
      <protection locked="0"/>
    </xf>
    <xf numFmtId="0" fontId="24" fillId="3" borderId="0" xfId="0" applyFont="1" applyFill="1" applyBorder="1" applyAlignment="1" applyProtection="1">
      <alignment horizontal="justify" vertical="center" wrapText="1"/>
      <protection locked="0"/>
    </xf>
    <xf numFmtId="2" fontId="10" fillId="3" borderId="9" xfId="0" applyNumberFormat="1" applyFont="1" applyFill="1" applyBorder="1" applyAlignment="1" applyProtection="1">
      <alignment horizontal="center" vertical="center" wrapText="1"/>
      <protection locked="0"/>
    </xf>
    <xf numFmtId="0" fontId="11" fillId="3" borderId="0" xfId="0" applyFont="1" applyFill="1" applyBorder="1" applyAlignment="1">
      <alignment horizontal="justify" vertical="center" wrapText="1"/>
    </xf>
    <xf numFmtId="1" fontId="23" fillId="3" borderId="6" xfId="0" applyNumberFormat="1"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1" fontId="23" fillId="3" borderId="8" xfId="0" applyNumberFormat="1" applyFont="1" applyFill="1" applyBorder="1" applyAlignment="1" applyProtection="1">
      <alignment horizontal="center" vertical="center" wrapText="1"/>
      <protection locked="0"/>
    </xf>
    <xf numFmtId="1" fontId="23" fillId="3" borderId="10" xfId="0" applyNumberFormat="1" applyFont="1" applyFill="1" applyBorder="1" applyAlignment="1" applyProtection="1">
      <alignment horizontal="center" vertical="center" wrapText="1"/>
      <protection locked="0"/>
    </xf>
    <xf numFmtId="1" fontId="23" fillId="3" borderId="16" xfId="0" applyNumberFormat="1" applyFont="1" applyFill="1" applyBorder="1" applyAlignment="1" applyProtection="1">
      <alignment horizontal="center" vertical="center" wrapText="1"/>
      <protection locked="0"/>
    </xf>
    <xf numFmtId="0" fontId="23" fillId="3" borderId="3" xfId="0" applyFont="1" applyFill="1" applyBorder="1" applyAlignment="1" applyProtection="1">
      <alignment horizontal="justify" vertical="center" wrapText="1" shrinkToFit="1"/>
      <protection locked="0"/>
    </xf>
    <xf numFmtId="49" fontId="32" fillId="3" borderId="16" xfId="0" applyNumberFormat="1" applyFont="1" applyFill="1" applyBorder="1" applyAlignment="1" applyProtection="1">
      <alignment vertical="center" wrapText="1"/>
      <protection locked="0"/>
    </xf>
    <xf numFmtId="0" fontId="32" fillId="3" borderId="3" xfId="0" applyFont="1" applyFill="1" applyBorder="1" applyAlignment="1" applyProtection="1">
      <alignment horizontal="justify" vertical="center" wrapText="1"/>
      <protection locked="0"/>
    </xf>
    <xf numFmtId="49" fontId="32" fillId="3" borderId="0" xfId="0" applyNumberFormat="1" applyFont="1" applyFill="1" applyBorder="1" applyAlignment="1" applyProtection="1">
      <alignment horizontal="center" vertical="center" wrapText="1"/>
      <protection locked="0"/>
    </xf>
    <xf numFmtId="0" fontId="29" fillId="3" borderId="17" xfId="0" applyFont="1" applyFill="1" applyBorder="1" applyAlignment="1" applyProtection="1">
      <alignment horizontal="justify" vertical="center" wrapText="1"/>
      <protection locked="0"/>
    </xf>
    <xf numFmtId="0" fontId="23" fillId="3" borderId="0" xfId="0" applyFont="1" applyFill="1" applyBorder="1" applyAlignment="1" applyProtection="1">
      <alignment horizontal="center"/>
      <protection locked="0"/>
    </xf>
    <xf numFmtId="0" fontId="29" fillId="3" borderId="0" xfId="0" applyFont="1" applyFill="1" applyBorder="1" applyAlignment="1" applyProtection="1">
      <alignment horizontal="justify" vertical="center" wrapText="1"/>
      <protection locked="0"/>
    </xf>
    <xf numFmtId="10" fontId="29" fillId="3" borderId="2" xfId="0" applyNumberFormat="1" applyFont="1" applyFill="1" applyBorder="1" applyAlignment="1" applyProtection="1">
      <alignment horizontal="right" vertical="center" wrapText="1"/>
      <protection locked="0"/>
    </xf>
    <xf numFmtId="165" fontId="29" fillId="3" borderId="18" xfId="0" applyNumberFormat="1" applyFont="1" applyFill="1" applyBorder="1" applyAlignment="1" applyProtection="1">
      <alignment horizontal="center" vertical="center" wrapText="1"/>
      <protection locked="0"/>
    </xf>
    <xf numFmtId="0" fontId="23" fillId="3" borderId="19" xfId="0" applyFont="1" applyFill="1" applyBorder="1" applyAlignment="1" applyProtection="1">
      <alignment horizontal="center" vertical="center" wrapText="1"/>
      <protection locked="0"/>
    </xf>
    <xf numFmtId="165" fontId="29" fillId="3" borderId="0" xfId="0" applyNumberFormat="1" applyFont="1" applyFill="1" applyBorder="1" applyAlignment="1" applyProtection="1">
      <alignment horizontal="center" vertical="center" wrapText="1"/>
      <protection locked="0"/>
    </xf>
    <xf numFmtId="0" fontId="23" fillId="3" borderId="19" xfId="0" applyFont="1" applyFill="1" applyBorder="1" applyAlignment="1" applyProtection="1">
      <alignment horizontal="center" vertical="center" wrapText="1"/>
      <protection locked="0"/>
    </xf>
    <xf numFmtId="0" fontId="29" fillId="0" borderId="2"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wrapText="1"/>
      <protection locked="0"/>
    </xf>
    <xf numFmtId="0" fontId="29" fillId="3" borderId="2" xfId="0" applyFont="1" applyFill="1" applyBorder="1" applyAlignment="1" applyProtection="1">
      <alignment vertical="center" wrapText="1"/>
      <protection locked="0"/>
    </xf>
    <xf numFmtId="0" fontId="29" fillId="3" borderId="2" xfId="0" applyFont="1" applyFill="1" applyBorder="1" applyAlignment="1" applyProtection="1">
      <alignment horizontal="left" vertical="center" wrapText="1"/>
      <protection locked="0"/>
    </xf>
    <xf numFmtId="0" fontId="29" fillId="3" borderId="20" xfId="0" applyFont="1" applyFill="1" applyBorder="1" applyAlignment="1" applyProtection="1">
      <alignment vertical="center" wrapText="1"/>
      <protection locked="0"/>
    </xf>
    <xf numFmtId="0" fontId="29" fillId="3" borderId="20" xfId="0" applyFont="1" applyFill="1" applyBorder="1" applyAlignment="1" applyProtection="1">
      <alignment horizontal="right" vertical="center" wrapText="1"/>
      <protection locked="0"/>
    </xf>
    <xf numFmtId="49" fontId="0" fillId="3" borderId="0" xfId="0" applyNumberFormat="1" applyFont="1" applyFill="1" applyBorder="1"/>
    <xf numFmtId="0" fontId="6" fillId="3" borderId="0" xfId="0" applyFont="1" applyFill="1" applyBorder="1" applyAlignment="1">
      <alignment horizontal="justify" vertical="top" wrapText="1"/>
    </xf>
    <xf numFmtId="0" fontId="8" fillId="3" borderId="0" xfId="0" applyFont="1" applyFill="1" applyBorder="1" applyAlignment="1">
      <alignment vertical="center"/>
    </xf>
    <xf numFmtId="0" fontId="33" fillId="3" borderId="0" xfId="0" applyFont="1" applyFill="1" applyBorder="1" applyAlignment="1">
      <alignment horizontal="center"/>
    </xf>
    <xf numFmtId="0" fontId="14" fillId="3" borderId="0" xfId="0" applyFont="1" applyFill="1" applyBorder="1" applyAlignment="1">
      <alignment horizontal="center"/>
    </xf>
    <xf numFmtId="0" fontId="0" fillId="3" borderId="0" xfId="0" applyFont="1" applyFill="1" applyBorder="1" applyAlignment="1">
      <alignment horizontal="justify" wrapText="1"/>
    </xf>
    <xf numFmtId="0" fontId="8" fillId="3" borderId="0" xfId="0" applyFont="1" applyFill="1" applyAlignment="1">
      <alignment vertical="center"/>
    </xf>
    <xf numFmtId="0" fontId="0" fillId="3" borderId="2" xfId="0" applyFont="1" applyFill="1" applyBorder="1" applyAlignment="1">
      <alignment horizontal="justify" wrapText="1"/>
    </xf>
    <xf numFmtId="165" fontId="23" fillId="3" borderId="0" xfId="0" applyNumberFormat="1" applyFont="1" applyFill="1" applyBorder="1" applyProtection="1">
      <protection locked="0"/>
    </xf>
    <xf numFmtId="0" fontId="15" fillId="0" borderId="2" xfId="0" applyFont="1" applyFill="1" applyBorder="1" applyAlignment="1" applyProtection="1">
      <alignment horizontal="center" vertical="center" wrapText="1"/>
      <protection locked="0"/>
    </xf>
    <xf numFmtId="166" fontId="29" fillId="3" borderId="2" xfId="0" applyNumberFormat="1" applyFont="1" applyFill="1" applyBorder="1" applyAlignment="1" applyProtection="1">
      <alignment vertical="center" wrapText="1"/>
      <protection locked="0"/>
    </xf>
    <xf numFmtId="166" fontId="29" fillId="3" borderId="0" xfId="0" applyNumberFormat="1" applyFont="1" applyFill="1" applyBorder="1" applyAlignment="1">
      <alignment vertical="center" wrapText="1"/>
    </xf>
    <xf numFmtId="166" fontId="29" fillId="3" borderId="21" xfId="0" applyNumberFormat="1" applyFont="1" applyFill="1" applyBorder="1" applyAlignment="1" applyProtection="1">
      <alignment vertical="center" wrapText="1"/>
      <protection locked="0"/>
    </xf>
    <xf numFmtId="0" fontId="6" fillId="3" borderId="0" xfId="0" applyFont="1" applyFill="1" applyBorder="1"/>
    <xf numFmtId="0" fontId="0" fillId="3" borderId="0" xfId="0" applyFont="1" applyFill="1" applyAlignment="1">
      <alignment vertical="center"/>
    </xf>
    <xf numFmtId="4" fontId="0" fillId="3" borderId="0" xfId="0" applyNumberFormat="1" applyFont="1" applyFill="1" applyAlignment="1">
      <alignment vertical="center"/>
    </xf>
    <xf numFmtId="0" fontId="29" fillId="3" borderId="7" xfId="0" applyFont="1" applyFill="1" applyBorder="1" applyAlignment="1" applyProtection="1">
      <alignment horizontal="center" vertical="center" wrapText="1"/>
      <protection locked="0"/>
    </xf>
    <xf numFmtId="0" fontId="23" fillId="3" borderId="0" xfId="0" applyFont="1" applyFill="1" applyBorder="1" applyAlignment="1" applyProtection="1">
      <alignment horizontal="center" vertical="center" wrapText="1"/>
      <protection locked="0"/>
    </xf>
    <xf numFmtId="49" fontId="9" fillId="2" borderId="22" xfId="0" applyNumberFormat="1" applyFont="1" applyFill="1" applyBorder="1" applyAlignment="1" applyProtection="1">
      <alignment horizontal="center" vertical="center" wrapText="1"/>
      <protection locked="0"/>
    </xf>
    <xf numFmtId="0" fontId="19" fillId="2" borderId="23"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center" vertical="center" wrapText="1"/>
      <protection locked="0"/>
    </xf>
    <xf numFmtId="2" fontId="10" fillId="2" borderId="24" xfId="0" applyNumberFormat="1" applyFont="1" applyFill="1" applyBorder="1" applyAlignment="1" applyProtection="1">
      <alignment horizontal="center" vertical="center" wrapText="1"/>
      <protection locked="0"/>
    </xf>
    <xf numFmtId="4" fontId="10" fillId="2" borderId="24" xfId="3" applyNumberFormat="1" applyFont="1" applyFill="1" applyBorder="1" applyAlignment="1" applyProtection="1">
      <alignment horizontal="center" vertical="center" wrapText="1"/>
      <protection locked="0"/>
    </xf>
    <xf numFmtId="165" fontId="10" fillId="2" borderId="12" xfId="0" applyNumberFormat="1" applyFont="1" applyFill="1" applyBorder="1" applyAlignment="1" applyProtection="1">
      <alignment horizontal="center" vertical="center" wrapText="1"/>
      <protection locked="0"/>
    </xf>
    <xf numFmtId="49" fontId="9" fillId="2" borderId="25" xfId="0" applyNumberFormat="1" applyFont="1" applyFill="1" applyBorder="1" applyAlignment="1" applyProtection="1">
      <alignment horizontal="center" vertical="center" wrapText="1"/>
      <protection locked="0"/>
    </xf>
    <xf numFmtId="0" fontId="12" fillId="2" borderId="12" xfId="0" applyFont="1" applyFill="1" applyBorder="1" applyAlignment="1" applyProtection="1">
      <alignment horizontal="justify" vertical="center" wrapText="1"/>
      <protection locked="0"/>
    </xf>
    <xf numFmtId="0" fontId="10" fillId="2" borderId="12" xfId="0" applyFont="1" applyFill="1" applyBorder="1" applyAlignment="1" applyProtection="1">
      <alignment horizontal="center" vertical="center" wrapText="1"/>
      <protection locked="0"/>
    </xf>
    <xf numFmtId="2" fontId="10" fillId="2" borderId="12" xfId="0" applyNumberFormat="1" applyFont="1" applyFill="1" applyBorder="1" applyAlignment="1" applyProtection="1">
      <alignment horizontal="center" vertical="center" wrapText="1"/>
      <protection locked="0"/>
    </xf>
    <xf numFmtId="4" fontId="10" fillId="2" borderId="12" xfId="3" applyNumberFormat="1" applyFont="1" applyFill="1" applyBorder="1" applyAlignment="1" applyProtection="1">
      <alignment horizontal="center" vertical="center" wrapText="1"/>
      <protection locked="0"/>
    </xf>
    <xf numFmtId="0" fontId="11" fillId="2" borderId="12" xfId="0" applyFont="1" applyFill="1" applyBorder="1" applyAlignment="1" applyProtection="1">
      <alignment horizontal="justify" vertical="center" wrapText="1"/>
      <protection locked="0"/>
    </xf>
    <xf numFmtId="0" fontId="9" fillId="2" borderId="12" xfId="0" applyFont="1" applyFill="1" applyBorder="1" applyAlignment="1" applyProtection="1">
      <alignment horizontal="justify" vertical="center" wrapText="1"/>
      <protection locked="0"/>
    </xf>
    <xf numFmtId="4" fontId="10" fillId="2" borderId="12" xfId="0" applyNumberFormat="1" applyFont="1" applyFill="1" applyBorder="1" applyAlignment="1" applyProtection="1">
      <alignment horizontal="center" vertical="center" wrapText="1"/>
      <protection locked="0"/>
    </xf>
    <xf numFmtId="0" fontId="9" fillId="2" borderId="0" xfId="0" applyFont="1" applyFill="1" applyAlignment="1" applyProtection="1">
      <alignment horizontal="justify" vertical="center" wrapText="1"/>
      <protection locked="0"/>
    </xf>
    <xf numFmtId="0" fontId="23" fillId="3" borderId="0" xfId="0" applyFont="1" applyFill="1" applyAlignment="1" applyProtection="1">
      <alignment horizontal="center" vertical="center" wrapText="1"/>
      <protection locked="0"/>
    </xf>
    <xf numFmtId="165" fontId="23" fillId="3" borderId="0" xfId="0" applyNumberFormat="1" applyFont="1" applyFill="1" applyAlignment="1" applyProtection="1">
      <alignment horizontal="center" vertical="center" wrapText="1"/>
      <protection locked="0"/>
    </xf>
    <xf numFmtId="0" fontId="23" fillId="3" borderId="0" xfId="0" applyFont="1" applyFill="1" applyAlignment="1" applyProtection="1">
      <alignment vertical="center" wrapText="1"/>
      <protection locked="0"/>
    </xf>
    <xf numFmtId="0" fontId="25" fillId="0" borderId="9" xfId="0" applyFont="1" applyBorder="1" applyAlignment="1" applyProtection="1">
      <alignment horizontal="center" vertical="center" wrapText="1"/>
      <protection locked="0"/>
    </xf>
    <xf numFmtId="2" fontId="25" fillId="0" borderId="9" xfId="0" applyNumberFormat="1" applyFont="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165" fontId="25" fillId="3" borderId="0" xfId="0" applyNumberFormat="1" applyFont="1" applyFill="1" applyBorder="1" applyAlignment="1" applyProtection="1">
      <alignment horizontal="center" vertical="center" wrapText="1"/>
      <protection locked="0"/>
    </xf>
    <xf numFmtId="4" fontId="25" fillId="3" borderId="0" xfId="0" applyNumberFormat="1" applyFont="1" applyFill="1" applyBorder="1" applyAlignment="1" applyProtection="1">
      <alignment horizontal="center" vertical="center" wrapText="1"/>
      <protection locked="0"/>
    </xf>
    <xf numFmtId="0" fontId="23" fillId="3" borderId="0" xfId="0" applyFont="1" applyFill="1" applyAlignment="1" applyProtection="1">
      <alignment horizontal="center" vertical="center" wrapText="1"/>
      <protection locked="0"/>
    </xf>
    <xf numFmtId="2" fontId="35" fillId="3" borderId="9" xfId="0" applyNumberFormat="1" applyFont="1" applyFill="1" applyBorder="1" applyAlignment="1" applyProtection="1">
      <alignment horizontal="center" vertical="center" wrapText="1"/>
      <protection locked="0"/>
    </xf>
    <xf numFmtId="165" fontId="35" fillId="3" borderId="9" xfId="0" applyNumberFormat="1" applyFont="1" applyFill="1" applyBorder="1" applyAlignment="1" applyProtection="1">
      <alignment horizontal="center" vertical="center" wrapText="1"/>
      <protection locked="0"/>
    </xf>
    <xf numFmtId="2" fontId="23" fillId="3" borderId="19" xfId="0" applyNumberFormat="1" applyFont="1" applyFill="1" applyBorder="1" applyAlignment="1" applyProtection="1">
      <alignment horizontal="center" vertical="center" wrapText="1"/>
      <protection locked="0"/>
    </xf>
    <xf numFmtId="2" fontId="23" fillId="3" borderId="0" xfId="0" applyNumberFormat="1" applyFont="1" applyFill="1" applyAlignment="1" applyProtection="1">
      <alignment horizontal="center" vertical="center" wrapText="1"/>
      <protection locked="0"/>
    </xf>
    <xf numFmtId="0" fontId="23" fillId="3" borderId="19" xfId="0" applyFont="1" applyFill="1" applyBorder="1" applyAlignment="1" applyProtection="1">
      <alignment horizontal="center" vertical="center" wrapText="1"/>
      <protection locked="0"/>
    </xf>
    <xf numFmtId="0" fontId="23" fillId="3" borderId="0" xfId="0" applyFont="1" applyFill="1" applyAlignment="1" applyProtection="1">
      <alignment horizontal="center" vertical="center" wrapText="1"/>
      <protection locked="0"/>
    </xf>
    <xf numFmtId="0" fontId="23" fillId="3" borderId="0"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18"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right" vertical="center" wrapText="1"/>
      <protection locked="0"/>
    </xf>
    <xf numFmtId="0" fontId="29" fillId="3" borderId="11" xfId="0" applyFont="1" applyFill="1" applyBorder="1" applyAlignment="1" applyProtection="1">
      <alignment horizontal="right" vertical="center" wrapText="1"/>
      <protection locked="0"/>
    </xf>
    <xf numFmtId="0" fontId="29" fillId="3" borderId="1" xfId="0" applyFont="1" applyFill="1" applyBorder="1" applyAlignment="1" applyProtection="1">
      <alignment horizontal="center" vertical="center"/>
      <protection locked="0"/>
    </xf>
    <xf numFmtId="0" fontId="29" fillId="0" borderId="18" xfId="0" applyFont="1" applyFill="1" applyBorder="1" applyAlignment="1" applyProtection="1">
      <alignment horizontal="center" vertical="center"/>
      <protection locked="0"/>
    </xf>
    <xf numFmtId="0" fontId="29" fillId="3" borderId="18"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49" fontId="29" fillId="3" borderId="26" xfId="0" applyNumberFormat="1" applyFont="1" applyFill="1" applyBorder="1" applyAlignment="1" applyProtection="1">
      <alignment horizontal="left" vertical="center"/>
      <protection locked="0"/>
    </xf>
    <xf numFmtId="49" fontId="29" fillId="3" borderId="5" xfId="0" applyNumberFormat="1" applyFont="1" applyFill="1" applyBorder="1" applyAlignment="1" applyProtection="1">
      <alignment horizontal="left" vertical="center"/>
      <protection locked="0"/>
    </xf>
    <xf numFmtId="0" fontId="29" fillId="3" borderId="27"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49" fontId="29" fillId="3" borderId="5" xfId="0" applyNumberFormat="1" applyFont="1" applyFill="1" applyBorder="1" applyAlignment="1" applyProtection="1">
      <alignment horizontal="center" vertical="center"/>
      <protection locked="0"/>
    </xf>
    <xf numFmtId="49" fontId="29" fillId="3" borderId="28" xfId="0" applyNumberFormat="1" applyFont="1" applyFill="1" applyBorder="1" applyAlignment="1" applyProtection="1">
      <alignment horizontal="left" vertical="center"/>
      <protection locked="0"/>
    </xf>
    <xf numFmtId="49" fontId="29" fillId="3" borderId="18" xfId="0" applyNumberFormat="1" applyFont="1" applyFill="1" applyBorder="1" applyAlignment="1" applyProtection="1">
      <alignment horizontal="left" vertical="center"/>
      <protection locked="0"/>
    </xf>
    <xf numFmtId="4" fontId="29" fillId="3" borderId="1" xfId="2" applyNumberFormat="1" applyFont="1" applyFill="1" applyBorder="1" applyAlignment="1" applyProtection="1">
      <alignment horizontal="center" vertical="center"/>
      <protection locked="0"/>
    </xf>
    <xf numFmtId="4" fontId="29" fillId="3" borderId="18" xfId="2" applyNumberFormat="1" applyFont="1" applyFill="1" applyBorder="1" applyAlignment="1" applyProtection="1">
      <alignment horizontal="center" vertical="center"/>
      <protection locked="0"/>
    </xf>
    <xf numFmtId="0" fontId="5" fillId="3" borderId="2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3" borderId="18" xfId="0" applyNumberFormat="1" applyFont="1" applyFill="1" applyBorder="1" applyAlignment="1" applyProtection="1">
      <alignment horizontal="center" vertical="center" wrapText="1"/>
      <protection locked="0"/>
    </xf>
    <xf numFmtId="0" fontId="28" fillId="3" borderId="19" xfId="0" applyFont="1" applyFill="1" applyBorder="1" applyAlignment="1" applyProtection="1">
      <alignment horizontal="center" vertical="center" wrapText="1"/>
      <protection locked="0"/>
    </xf>
    <xf numFmtId="0" fontId="28" fillId="3" borderId="0" xfId="0" applyFont="1" applyFill="1" applyBorder="1" applyAlignment="1" applyProtection="1">
      <alignment horizontal="center" vertical="center" wrapText="1"/>
      <protection locked="0"/>
    </xf>
    <xf numFmtId="0" fontId="28" fillId="3" borderId="30" xfId="0" applyFont="1" applyFill="1" applyBorder="1" applyAlignment="1" applyProtection="1">
      <alignment horizontal="center" vertical="center" wrapText="1"/>
      <protection locked="0"/>
    </xf>
    <xf numFmtId="2" fontId="23" fillId="3" borderId="0" xfId="0" applyNumberFormat="1" applyFont="1" applyFill="1" applyBorder="1" applyAlignment="1" applyProtection="1">
      <alignment horizontal="center" vertical="center" wrapText="1"/>
      <protection locked="0"/>
    </xf>
    <xf numFmtId="0" fontId="4" fillId="3" borderId="2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3" fillId="3" borderId="30" xfId="0" applyFont="1" applyFill="1" applyBorder="1" applyAlignment="1" applyProtection="1">
      <alignment horizontal="center" vertical="center" wrapText="1"/>
      <protection locked="0"/>
    </xf>
    <xf numFmtId="0" fontId="29" fillId="3" borderId="1" xfId="0" applyNumberFormat="1" applyFont="1" applyFill="1" applyBorder="1" applyAlignment="1" applyProtection="1">
      <alignment horizontal="right" vertical="center" wrapText="1"/>
      <protection locked="0"/>
    </xf>
    <xf numFmtId="0" fontId="29" fillId="3" borderId="18" xfId="0" applyNumberFormat="1" applyFont="1" applyFill="1" applyBorder="1" applyAlignment="1" applyProtection="1">
      <alignment horizontal="right" vertical="center" wrapText="1"/>
      <protection locked="0"/>
    </xf>
    <xf numFmtId="0" fontId="29" fillId="3" borderId="11" xfId="0" applyNumberFormat="1" applyFont="1" applyFill="1" applyBorder="1" applyAlignment="1" applyProtection="1">
      <alignment horizontal="right" vertical="center" wrapText="1"/>
      <protection locked="0"/>
    </xf>
    <xf numFmtId="0" fontId="29" fillId="0" borderId="1"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1" xfId="0" applyFont="1" applyFill="1" applyBorder="1" applyAlignment="1" applyProtection="1">
      <alignment horizontal="center" vertical="center" wrapText="1"/>
      <protection locked="0"/>
    </xf>
    <xf numFmtId="0" fontId="0" fillId="0" borderId="0" xfId="0" applyFont="1" applyFill="1" applyBorder="1" applyAlignment="1">
      <alignment horizontal="center"/>
    </xf>
    <xf numFmtId="0" fontId="29" fillId="3" borderId="29" xfId="0" applyFont="1" applyFill="1" applyBorder="1" applyAlignment="1" applyProtection="1">
      <alignment horizontal="left" vertical="center" wrapText="1"/>
      <protection locked="0"/>
    </xf>
    <xf numFmtId="0" fontId="29" fillId="3" borderId="0"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0" fontId="29" fillId="3" borderId="3" xfId="0" applyFont="1" applyFill="1" applyBorder="1" applyAlignment="1" applyProtection="1">
      <alignment horizontal="left" vertical="center" wrapText="1"/>
      <protection locked="0"/>
    </xf>
    <xf numFmtId="0" fontId="29" fillId="3" borderId="1" xfId="0" applyFont="1" applyFill="1" applyBorder="1" applyAlignment="1" applyProtection="1">
      <alignment horizontal="left" vertical="center" wrapText="1"/>
      <protection locked="0"/>
    </xf>
    <xf numFmtId="0" fontId="29" fillId="3" borderId="18" xfId="0" applyFont="1" applyFill="1" applyBorder="1" applyAlignment="1" applyProtection="1">
      <alignment horizontal="left" vertical="center" wrapText="1"/>
      <protection locked="0"/>
    </xf>
    <xf numFmtId="0" fontId="29" fillId="0" borderId="18" xfId="0" applyFont="1" applyFill="1" applyBorder="1" applyAlignment="1" applyProtection="1">
      <alignment horizontal="left" vertical="center" wrapText="1"/>
      <protection locked="0"/>
    </xf>
    <xf numFmtId="0" fontId="29" fillId="3" borderId="11" xfId="0" applyFont="1" applyFill="1" applyBorder="1" applyAlignment="1" applyProtection="1">
      <alignment horizontal="left" vertical="center" wrapText="1"/>
      <protection locked="0"/>
    </xf>
    <xf numFmtId="0" fontId="29" fillId="3" borderId="20" xfId="0" applyFont="1" applyFill="1" applyBorder="1" applyAlignment="1" applyProtection="1">
      <alignment horizontal="center" vertical="center" wrapText="1"/>
      <protection locked="0"/>
    </xf>
    <xf numFmtId="49" fontId="29" fillId="3" borderId="8" xfId="0" applyNumberFormat="1" applyFont="1" applyFill="1" applyBorder="1" applyAlignment="1" applyProtection="1">
      <alignment horizontal="center" vertical="center"/>
      <protection locked="0"/>
    </xf>
    <xf numFmtId="49" fontId="29" fillId="3" borderId="16" xfId="0" applyNumberFormat="1"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wrapText="1"/>
      <protection locked="0"/>
    </xf>
    <xf numFmtId="0" fontId="29" fillId="3" borderId="3"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0" fontId="4" fillId="4" borderId="0"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0" xfId="0" applyFont="1" applyFill="1" applyBorder="1" applyAlignment="1">
      <alignment horizontal="center" vertical="center" wrapText="1"/>
    </xf>
    <xf numFmtId="49" fontId="23" fillId="3" borderId="1" xfId="0" applyNumberFormat="1" applyFont="1" applyFill="1" applyBorder="1" applyAlignment="1">
      <alignment horizontal="left" vertical="center"/>
    </xf>
    <xf numFmtId="49" fontId="23" fillId="3" borderId="18" xfId="0" applyNumberFormat="1" applyFont="1" applyFill="1" applyBorder="1" applyAlignment="1">
      <alignment horizontal="left" vertical="center"/>
    </xf>
    <xf numFmtId="49" fontId="23" fillId="3" borderId="11" xfId="0" applyNumberFormat="1" applyFont="1" applyFill="1" applyBorder="1" applyAlignment="1">
      <alignment horizontal="left" vertical="center"/>
    </xf>
    <xf numFmtId="10" fontId="4" fillId="0" borderId="2" xfId="1" applyNumberFormat="1" applyFont="1" applyBorder="1" applyAlignment="1">
      <alignment horizontal="center" vertical="center"/>
    </xf>
    <xf numFmtId="0" fontId="4" fillId="0" borderId="2" xfId="0" applyFont="1" applyBorder="1" applyAlignment="1">
      <alignment horizontal="center" vertical="center"/>
    </xf>
    <xf numFmtId="4" fontId="6" fillId="0" borderId="2" xfId="0" applyNumberFormat="1" applyFont="1" applyBorder="1" applyAlignment="1">
      <alignment horizontal="center" vertical="center"/>
    </xf>
    <xf numFmtId="10" fontId="2" fillId="0" borderId="1" xfId="1" applyNumberFormat="1" applyFont="1" applyBorder="1" applyAlignment="1">
      <alignment horizontal="center" vertical="center"/>
    </xf>
    <xf numFmtId="10" fontId="2" fillId="0" borderId="18" xfId="1" applyNumberFormat="1" applyFont="1" applyBorder="1" applyAlignment="1">
      <alignment horizontal="center" vertical="center"/>
    </xf>
    <xf numFmtId="0" fontId="0" fillId="0" borderId="11" xfId="0" applyBorder="1" applyAlignment="1">
      <alignment vertical="center"/>
    </xf>
    <xf numFmtId="0" fontId="22" fillId="0" borderId="1" xfId="0" applyFont="1" applyBorder="1" applyAlignment="1">
      <alignment horizontal="left" vertical="center"/>
    </xf>
    <xf numFmtId="0" fontId="22" fillId="0" borderId="18" xfId="0" applyFont="1" applyBorder="1" applyAlignment="1">
      <alignment horizontal="left" vertical="center"/>
    </xf>
    <xf numFmtId="0" fontId="22" fillId="0" borderId="11" xfId="0" applyFont="1" applyBorder="1" applyAlignment="1">
      <alignment horizontal="left" vertical="center"/>
    </xf>
    <xf numFmtId="0" fontId="3" fillId="0" borderId="2" xfId="0" applyFont="1" applyBorder="1" applyAlignment="1">
      <alignment horizontal="center" vertical="center"/>
    </xf>
    <xf numFmtId="4" fontId="4" fillId="0" borderId="2" xfId="0" applyNumberFormat="1" applyFont="1" applyBorder="1" applyAlignment="1">
      <alignment horizontal="center" vertical="center"/>
    </xf>
    <xf numFmtId="4" fontId="4" fillId="5" borderId="7" xfId="0" applyNumberFormat="1" applyFont="1" applyFill="1" applyBorder="1" applyAlignment="1">
      <alignment horizontal="center" vertical="center" wrapText="1"/>
    </xf>
    <xf numFmtId="4" fontId="4" fillId="5" borderId="3" xfId="0" applyNumberFormat="1" applyFont="1" applyFill="1" applyBorder="1" applyAlignment="1">
      <alignment horizontal="center" vertical="center" wrapText="1"/>
    </xf>
    <xf numFmtId="0" fontId="34" fillId="0" borderId="2" xfId="0" applyFont="1" applyBorder="1" applyAlignment="1">
      <alignment horizontal="center" vertical="center"/>
    </xf>
    <xf numFmtId="49" fontId="23" fillId="3" borderId="9" xfId="0" applyNumberFormat="1" applyFont="1" applyFill="1" applyBorder="1" applyAlignment="1" applyProtection="1">
      <alignment horizontal="justify" vertical="center" wrapText="1"/>
      <protection locked="0"/>
    </xf>
    <xf numFmtId="0" fontId="28" fillId="3" borderId="0" xfId="0" applyFont="1" applyFill="1" applyAlignment="1" applyProtection="1">
      <alignment horizontal="justify" vertical="center" wrapText="1"/>
      <protection locked="0"/>
    </xf>
    <xf numFmtId="49" fontId="28" fillId="3" borderId="9" xfId="0" applyNumberFormat="1" applyFont="1" applyFill="1" applyBorder="1" applyAlignment="1" applyProtection="1">
      <alignment horizontal="justify" vertical="center" wrapText="1"/>
      <protection locked="0"/>
    </xf>
  </cellXfs>
  <cellStyles count="4">
    <cellStyle name="Normal" xfId="0" builtinId="0"/>
    <cellStyle name="Porcentagem" xfId="1" builtinId="5"/>
    <cellStyle name="Vírgula" xfId="2" builtinId="3"/>
    <cellStyle name="Vírgula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grpSp>
      <xdr:nvGrpSpPr>
        <xdr:cNvPr id="32516" name="Group 1">
          <a:extLst>
            <a:ext uri="{FF2B5EF4-FFF2-40B4-BE49-F238E27FC236}">
              <a16:creationId xmlns:a16="http://schemas.microsoft.com/office/drawing/2014/main" id="{00000000-0008-0000-0000-0000047F0000}"/>
            </a:ext>
          </a:extLst>
        </xdr:cNvPr>
        <xdr:cNvGrpSpPr>
          <a:grpSpLocks/>
        </xdr:cNvGrpSpPr>
      </xdr:nvGrpSpPr>
      <xdr:grpSpPr bwMode="auto">
        <a:xfrm>
          <a:off x="0" y="0"/>
          <a:ext cx="773906" cy="631031"/>
          <a:chOff x="0" y="0"/>
          <a:chExt cx="879" cy="701"/>
        </a:xfrm>
      </xdr:grpSpPr>
      <xdr:sp macro="" textlink="">
        <xdr:nvSpPr>
          <xdr:cNvPr id="32521" name="Rectangle 2">
            <a:extLst>
              <a:ext uri="{FF2B5EF4-FFF2-40B4-BE49-F238E27FC236}">
                <a16:creationId xmlns:a16="http://schemas.microsoft.com/office/drawing/2014/main" id="{00000000-0008-0000-0000-0000097F0000}"/>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32522" name="Picture 3">
            <a:extLst>
              <a:ext uri="{FF2B5EF4-FFF2-40B4-BE49-F238E27FC236}">
                <a16:creationId xmlns:a16="http://schemas.microsoft.com/office/drawing/2014/main" id="{00000000-0008-0000-0000-00000A7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523" name="Rectangle 4">
            <a:extLst>
              <a:ext uri="{FF2B5EF4-FFF2-40B4-BE49-F238E27FC236}">
                <a16:creationId xmlns:a16="http://schemas.microsoft.com/office/drawing/2014/main" id="{00000000-0008-0000-0000-00000B7F0000}"/>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0</xdr:row>
      <xdr:rowOff>0</xdr:rowOff>
    </xdr:from>
    <xdr:to>
      <xdr:col>1</xdr:col>
      <xdr:colOff>0</xdr:colOff>
      <xdr:row>1</xdr:row>
      <xdr:rowOff>0</xdr:rowOff>
    </xdr:to>
    <xdr:grpSp>
      <xdr:nvGrpSpPr>
        <xdr:cNvPr id="32517" name="Group 1">
          <a:extLst>
            <a:ext uri="{FF2B5EF4-FFF2-40B4-BE49-F238E27FC236}">
              <a16:creationId xmlns:a16="http://schemas.microsoft.com/office/drawing/2014/main" id="{00000000-0008-0000-0000-0000057F0000}"/>
            </a:ext>
          </a:extLst>
        </xdr:cNvPr>
        <xdr:cNvGrpSpPr>
          <a:grpSpLocks/>
        </xdr:cNvGrpSpPr>
      </xdr:nvGrpSpPr>
      <xdr:grpSpPr bwMode="auto">
        <a:xfrm>
          <a:off x="0" y="0"/>
          <a:ext cx="773906" cy="631031"/>
          <a:chOff x="0" y="0"/>
          <a:chExt cx="879" cy="701"/>
        </a:xfrm>
      </xdr:grpSpPr>
      <xdr:sp macro="" textlink="">
        <xdr:nvSpPr>
          <xdr:cNvPr id="32518" name="Rectangle 2">
            <a:extLst>
              <a:ext uri="{FF2B5EF4-FFF2-40B4-BE49-F238E27FC236}">
                <a16:creationId xmlns:a16="http://schemas.microsoft.com/office/drawing/2014/main" id="{00000000-0008-0000-0000-0000067F0000}"/>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32519" name="Picture 3">
            <a:extLst>
              <a:ext uri="{FF2B5EF4-FFF2-40B4-BE49-F238E27FC236}">
                <a16:creationId xmlns:a16="http://schemas.microsoft.com/office/drawing/2014/main" id="{00000000-0008-0000-0000-0000077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520" name="Rectangle 4">
            <a:extLst>
              <a:ext uri="{FF2B5EF4-FFF2-40B4-BE49-F238E27FC236}">
                <a16:creationId xmlns:a16="http://schemas.microsoft.com/office/drawing/2014/main" id="{00000000-0008-0000-0000-0000087F0000}"/>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EMG\Desktop\M&#195;OS%20DADAS%20-%202021\PLANILHAS%20SEE\%23%20PLANILHA%20DE%20SERVI&#199;OS%20PARA%20CONVENIOS%20SEEMG%20REVISAO%2001%202020%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ÊNIO-EM ---"/>
      <sheetName val="CRONOGRAMA"/>
    </sheetNames>
    <sheetDataSet>
      <sheetData sheetId="0" refreshError="1">
        <row r="6">
          <cell r="B6" t="str">
            <v>INSTALAÇÃO DOS SERVIÇOS DE ENGENHARIA</v>
          </cell>
        </row>
        <row r="33">
          <cell r="B33" t="str">
            <v>DEMOLIÇÕES E REMOÇÕES</v>
          </cell>
        </row>
        <row r="112">
          <cell r="B112" t="str">
            <v>TRABALHOS EM TERRA</v>
          </cell>
        </row>
        <row r="132">
          <cell r="B132" t="str">
            <v>SONDAGEM, FUNDAÇÕES, MUROS E CONTENÇÕES</v>
          </cell>
        </row>
        <row r="173">
          <cell r="B173" t="str">
            <v>SUPERESTRUTURA</v>
          </cell>
        </row>
        <row r="199">
          <cell r="B199" t="str">
            <v>ALVENARIA</v>
          </cell>
        </row>
        <row r="220">
          <cell r="B220" t="str">
            <v>COBERTURA E FORRO</v>
          </cell>
        </row>
        <row r="314">
          <cell r="B314" t="str">
            <v>INSTALAÇÕES HIDRÁULICAS</v>
          </cell>
        </row>
        <row r="418">
          <cell r="B418" t="str">
            <v>INSTALAÇÕES SANITÁRIAS</v>
          </cell>
        </row>
        <row r="459">
          <cell r="B459" t="str">
            <v>INSTALAÇÃO ELÉTRICA</v>
          </cell>
        </row>
        <row r="599">
          <cell r="B599" t="str">
            <v>ESQUADRIAS DE MADEIRA</v>
          </cell>
        </row>
        <row r="642">
          <cell r="B642" t="str">
            <v>ESQUADRIAS METÁLICAS</v>
          </cell>
        </row>
        <row r="673">
          <cell r="B673" t="str">
            <v>FERRAGENS</v>
          </cell>
        </row>
        <row r="703">
          <cell r="B703" t="str">
            <v>REVESTIMENTO</v>
          </cell>
        </row>
        <row r="729">
          <cell r="B729" t="str">
            <v>PISOS E RODAPÉS</v>
          </cell>
        </row>
        <row r="804">
          <cell r="B804" t="str">
            <v>PINTURA</v>
          </cell>
        </row>
        <row r="838">
          <cell r="B838" t="str">
            <v>BANCADAS, PRATELEIRAS E DIVISÓRIAS</v>
          </cell>
        </row>
        <row r="967">
          <cell r="B967" t="str">
            <v>FOSSAS, FILTROS, CAIXAS E SUMIDOUROS</v>
          </cell>
        </row>
      </sheetData>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7"/>
  <sheetViews>
    <sheetView tabSelected="1" view="pageBreakPreview" topLeftCell="A310" zoomScale="80" zoomScaleNormal="93" zoomScaleSheetLayoutView="80" workbookViewId="0">
      <selection activeCell="F296" sqref="F296"/>
    </sheetView>
  </sheetViews>
  <sheetFormatPr defaultColWidth="8.42578125" defaultRowHeight="18" x14ac:dyDescent="0.25"/>
  <cols>
    <col min="1" max="1" width="11.5703125" style="27" customWidth="1"/>
    <col min="2" max="2" width="96.85546875" style="28" customWidth="1"/>
    <col min="3" max="3" width="12.7109375" style="29" customWidth="1"/>
    <col min="4" max="4" width="11.28515625" style="30" bestFit="1" customWidth="1"/>
    <col min="5" max="5" width="19.85546875" style="31" customWidth="1"/>
    <col min="6" max="6" width="17.28515625" style="32" customWidth="1"/>
    <col min="7" max="7" width="21" style="33" customWidth="1"/>
    <col min="8" max="8" width="24" style="34" customWidth="1"/>
    <col min="9" max="9" width="17" style="35" customWidth="1"/>
    <col min="10" max="16384" width="8.42578125" style="36"/>
  </cols>
  <sheetData>
    <row r="1" spans="1:20" s="20" customFormat="1" ht="50.1" customHeight="1" x14ac:dyDescent="0.25">
      <c r="A1" s="37"/>
      <c r="B1" s="183" t="s">
        <v>0</v>
      </c>
      <c r="C1" s="184"/>
      <c r="D1" s="184"/>
      <c r="E1" s="185"/>
      <c r="F1" s="185"/>
      <c r="G1" s="185"/>
      <c r="H1" s="185"/>
      <c r="I1" s="186"/>
    </row>
    <row r="2" spans="1:20" s="21" customFormat="1" ht="24.95" customHeight="1" x14ac:dyDescent="0.3">
      <c r="A2" s="187" t="s">
        <v>340</v>
      </c>
      <c r="B2" s="188"/>
      <c r="C2" s="189" t="s">
        <v>1</v>
      </c>
      <c r="D2" s="190"/>
      <c r="E2" s="38">
        <v>31094901</v>
      </c>
      <c r="F2" s="39" t="s">
        <v>2</v>
      </c>
      <c r="G2" s="191" t="s">
        <v>337</v>
      </c>
      <c r="H2" s="191"/>
      <c r="I2" s="191"/>
    </row>
    <row r="3" spans="1:20" s="21" customFormat="1" ht="24.95" customHeight="1" x14ac:dyDescent="0.3">
      <c r="A3" s="192" t="s">
        <v>339</v>
      </c>
      <c r="B3" s="193"/>
      <c r="C3" s="40" t="s">
        <v>3</v>
      </c>
      <c r="D3" s="41">
        <v>0.05</v>
      </c>
      <c r="E3" s="42" t="s">
        <v>4</v>
      </c>
      <c r="F3" s="193" t="s">
        <v>338</v>
      </c>
      <c r="G3" s="193"/>
      <c r="H3" s="193"/>
      <c r="I3" s="193"/>
    </row>
    <row r="4" spans="1:20" s="20" customFormat="1" ht="26.25" customHeight="1" x14ac:dyDescent="0.25">
      <c r="A4" s="223" t="s">
        <v>5</v>
      </c>
      <c r="B4" s="225" t="s">
        <v>6</v>
      </c>
      <c r="C4" s="225" t="s">
        <v>7</v>
      </c>
      <c r="D4" s="194" t="s">
        <v>8</v>
      </c>
      <c r="E4" s="195"/>
      <c r="F4" s="43">
        <f>F317</f>
        <v>552559.07999999996</v>
      </c>
      <c r="G4" s="180" t="s">
        <v>9</v>
      </c>
      <c r="H4" s="180"/>
      <c r="I4" s="180"/>
    </row>
    <row r="5" spans="1:20" s="22" customFormat="1" ht="18.75" x14ac:dyDescent="0.2">
      <c r="A5" s="224"/>
      <c r="B5" s="226"/>
      <c r="C5" s="227"/>
      <c r="D5" s="44" t="s">
        <v>10</v>
      </c>
      <c r="E5" s="45" t="s">
        <v>11</v>
      </c>
      <c r="F5" s="44" t="s">
        <v>12</v>
      </c>
      <c r="G5" s="179" t="s">
        <v>13</v>
      </c>
      <c r="H5" s="180"/>
      <c r="I5" s="180"/>
    </row>
    <row r="6" spans="1:20" s="23" customFormat="1" ht="18.75" x14ac:dyDescent="0.25">
      <c r="A6" s="46" t="s">
        <v>14</v>
      </c>
      <c r="B6" s="47" t="s">
        <v>15</v>
      </c>
      <c r="C6" s="48"/>
      <c r="D6" s="49"/>
      <c r="E6" s="50"/>
      <c r="F6" s="51"/>
      <c r="G6" s="52"/>
      <c r="H6" s="52"/>
      <c r="I6" s="66"/>
    </row>
    <row r="7" spans="1:20" s="23" customFormat="1" ht="18.75" x14ac:dyDescent="0.25">
      <c r="A7" s="53" t="s">
        <v>16</v>
      </c>
      <c r="B7" s="54" t="s">
        <v>17</v>
      </c>
      <c r="C7" s="55" t="s">
        <v>18</v>
      </c>
      <c r="D7" s="56">
        <v>172.97</v>
      </c>
      <c r="E7" s="57">
        <v>7.61</v>
      </c>
      <c r="F7" s="58">
        <f>D7*E7</f>
        <v>1316.3017</v>
      </c>
      <c r="G7" s="52"/>
      <c r="H7" s="59"/>
      <c r="I7" s="83"/>
    </row>
    <row r="8" spans="1:20" s="23" customFormat="1" ht="93.75" customHeight="1" x14ac:dyDescent="0.25">
      <c r="A8" s="60"/>
      <c r="B8" s="61" t="s">
        <v>19</v>
      </c>
      <c r="C8" s="62"/>
      <c r="D8" s="57"/>
      <c r="E8" s="57"/>
      <c r="F8" s="58"/>
      <c r="G8" s="200" t="s">
        <v>351</v>
      </c>
      <c r="H8" s="201"/>
      <c r="I8" s="202"/>
      <c r="J8" s="196"/>
      <c r="K8" s="197"/>
      <c r="L8" s="197"/>
      <c r="M8" s="197"/>
      <c r="N8" s="197"/>
      <c r="O8" s="197"/>
      <c r="P8" s="197"/>
      <c r="Q8" s="197"/>
      <c r="R8" s="197"/>
      <c r="S8" s="197"/>
      <c r="T8" s="197"/>
    </row>
    <row r="9" spans="1:20" s="23" customFormat="1" ht="31.5" x14ac:dyDescent="0.25">
      <c r="A9" s="60" t="s">
        <v>21</v>
      </c>
      <c r="B9" s="64" t="s">
        <v>22</v>
      </c>
      <c r="C9" s="55" t="s">
        <v>7</v>
      </c>
      <c r="D9" s="56">
        <v>1</v>
      </c>
      <c r="E9" s="57">
        <v>1121.47</v>
      </c>
      <c r="F9" s="58">
        <f>D9*E9</f>
        <v>1121.47</v>
      </c>
      <c r="G9" s="52"/>
      <c r="H9" s="59"/>
      <c r="I9" s="83"/>
    </row>
    <row r="10" spans="1:20" s="23" customFormat="1" ht="126" x14ac:dyDescent="0.25">
      <c r="A10" s="60"/>
      <c r="B10" s="65" t="s">
        <v>23</v>
      </c>
      <c r="C10" s="62"/>
      <c r="D10" s="57"/>
      <c r="E10" s="57"/>
      <c r="F10" s="58"/>
      <c r="G10" s="174" t="s">
        <v>350</v>
      </c>
      <c r="H10" s="203"/>
      <c r="I10" s="203"/>
    </row>
    <row r="11" spans="1:20" s="23" customFormat="1" ht="18" customHeight="1" x14ac:dyDescent="0.25">
      <c r="A11" s="60"/>
      <c r="B11" s="63"/>
      <c r="C11" s="198" t="s">
        <v>25</v>
      </c>
      <c r="D11" s="199"/>
      <c r="E11" s="199"/>
      <c r="F11" s="74">
        <f>SUM(F7:F10)</f>
        <v>2437.7717000000002</v>
      </c>
      <c r="G11" s="52"/>
      <c r="H11" s="59"/>
      <c r="I11" s="66"/>
      <c r="J11" s="228"/>
      <c r="K11" s="228"/>
      <c r="L11" s="228"/>
      <c r="M11" s="228"/>
    </row>
    <row r="12" spans="1:20" s="23" customFormat="1" ht="18.75" x14ac:dyDescent="0.25">
      <c r="A12" s="46" t="s">
        <v>26</v>
      </c>
      <c r="B12" s="47" t="s">
        <v>27</v>
      </c>
      <c r="C12" s="48"/>
      <c r="D12" s="75"/>
      <c r="E12" s="50"/>
      <c r="F12" s="51"/>
      <c r="G12" s="52"/>
      <c r="H12" s="59"/>
      <c r="I12" s="66"/>
      <c r="J12" s="228"/>
      <c r="K12" s="228"/>
      <c r="L12" s="228"/>
      <c r="M12" s="228"/>
    </row>
    <row r="13" spans="1:20" s="23" customFormat="1" ht="18.75" x14ac:dyDescent="0.25">
      <c r="A13" s="60"/>
      <c r="B13" s="78"/>
      <c r="C13" s="79"/>
      <c r="D13" s="73"/>
      <c r="E13" s="80"/>
      <c r="F13" s="58"/>
      <c r="G13" s="81"/>
      <c r="H13" s="59"/>
      <c r="I13" s="66"/>
      <c r="J13" s="84"/>
      <c r="K13" s="84"/>
      <c r="L13" s="84"/>
      <c r="M13" s="84"/>
    </row>
    <row r="14" spans="1:20" s="23" customFormat="1" ht="31.5" x14ac:dyDescent="0.25">
      <c r="A14" s="60" t="s">
        <v>28</v>
      </c>
      <c r="B14" s="82" t="s">
        <v>29</v>
      </c>
      <c r="C14" s="55" t="s">
        <v>30</v>
      </c>
      <c r="D14" s="76">
        <v>12</v>
      </c>
      <c r="E14" s="57">
        <v>107.51</v>
      </c>
      <c r="F14" s="58">
        <f>D14*E14</f>
        <v>1290.1200000000001</v>
      </c>
      <c r="G14" s="52"/>
      <c r="H14" s="59"/>
      <c r="I14" s="83"/>
    </row>
    <row r="15" spans="1:20" s="23" customFormat="1" ht="126.75" customHeight="1" x14ac:dyDescent="0.25">
      <c r="A15" s="60"/>
      <c r="B15" s="77" t="s">
        <v>31</v>
      </c>
      <c r="C15" s="62"/>
      <c r="D15" s="73"/>
      <c r="E15" s="57"/>
      <c r="F15" s="58"/>
      <c r="G15" s="176" t="s">
        <v>352</v>
      </c>
      <c r="H15" s="178"/>
      <c r="I15" s="178"/>
    </row>
    <row r="16" spans="1:20" s="23" customFormat="1" ht="18.75" x14ac:dyDescent="0.25">
      <c r="A16" s="60"/>
      <c r="B16" s="77"/>
      <c r="C16" s="62"/>
      <c r="D16" s="73"/>
      <c r="E16" s="57"/>
      <c r="F16" s="58"/>
      <c r="G16" s="52"/>
      <c r="H16" s="59"/>
      <c r="I16" s="66"/>
    </row>
    <row r="17" spans="1:9" s="23" customFormat="1" ht="18.75" x14ac:dyDescent="0.25">
      <c r="A17" s="60" t="s">
        <v>32</v>
      </c>
      <c r="B17" s="82" t="s">
        <v>33</v>
      </c>
      <c r="C17" s="55" t="s">
        <v>18</v>
      </c>
      <c r="D17" s="73">
        <v>75.599999999999994</v>
      </c>
      <c r="E17" s="57">
        <v>14.32</v>
      </c>
      <c r="F17" s="58">
        <f>D17*E17</f>
        <v>1082.5919999999999</v>
      </c>
      <c r="G17" s="52"/>
      <c r="H17" s="59"/>
      <c r="I17" s="83"/>
    </row>
    <row r="18" spans="1:9" s="23" customFormat="1" ht="126" x14ac:dyDescent="0.25">
      <c r="A18" s="60"/>
      <c r="B18" s="77" t="s">
        <v>34</v>
      </c>
      <c r="C18" s="62"/>
      <c r="D18" s="73"/>
      <c r="E18" s="57"/>
      <c r="F18" s="58"/>
      <c r="G18" s="176" t="s">
        <v>353</v>
      </c>
      <c r="H18" s="178"/>
      <c r="I18" s="178"/>
    </row>
    <row r="19" spans="1:9" s="23" customFormat="1" ht="18.75" x14ac:dyDescent="0.25">
      <c r="A19" s="60"/>
      <c r="B19" s="82"/>
      <c r="C19" s="62"/>
      <c r="D19" s="73"/>
      <c r="E19" s="57"/>
      <c r="F19" s="58"/>
      <c r="G19" s="52"/>
      <c r="H19" s="59"/>
      <c r="I19" s="66"/>
    </row>
    <row r="20" spans="1:9" s="23" customFormat="1" ht="18.75" x14ac:dyDescent="0.25">
      <c r="A20" s="60"/>
      <c r="B20" s="82"/>
      <c r="C20" s="62"/>
      <c r="D20" s="73"/>
      <c r="E20" s="57"/>
      <c r="F20" s="58"/>
      <c r="G20" s="52"/>
      <c r="H20" s="59"/>
      <c r="I20" s="66"/>
    </row>
    <row r="21" spans="1:9" s="23" customFormat="1" ht="18.75" x14ac:dyDescent="0.25">
      <c r="A21" s="60" t="s">
        <v>35</v>
      </c>
      <c r="B21" s="82" t="s">
        <v>36</v>
      </c>
      <c r="C21" s="55" t="s">
        <v>18</v>
      </c>
      <c r="D21" s="76">
        <v>13.5</v>
      </c>
      <c r="E21" s="57">
        <v>15.22</v>
      </c>
      <c r="F21" s="58">
        <f>D21*E21</f>
        <v>205.47</v>
      </c>
      <c r="G21" s="52"/>
      <c r="H21" s="59"/>
      <c r="I21" s="83"/>
    </row>
    <row r="22" spans="1:9" s="23" customFormat="1" ht="126" x14ac:dyDescent="0.25">
      <c r="A22" s="60"/>
      <c r="B22" s="85" t="s">
        <v>37</v>
      </c>
      <c r="C22" s="62"/>
      <c r="D22" s="73"/>
      <c r="E22" s="57"/>
      <c r="F22" s="58"/>
      <c r="G22" s="176" t="s">
        <v>354</v>
      </c>
      <c r="H22" s="178"/>
      <c r="I22" s="178"/>
    </row>
    <row r="23" spans="1:9" s="23" customFormat="1" ht="18.75" x14ac:dyDescent="0.25">
      <c r="A23" s="60"/>
      <c r="B23" s="87"/>
      <c r="C23" s="62"/>
      <c r="D23" s="73"/>
      <c r="E23" s="88"/>
      <c r="F23" s="58"/>
      <c r="G23" s="52"/>
      <c r="H23" s="59"/>
      <c r="I23" s="66"/>
    </row>
    <row r="24" spans="1:9" s="23" customFormat="1" ht="18.75" x14ac:dyDescent="0.25">
      <c r="A24" s="60" t="s">
        <v>38</v>
      </c>
      <c r="B24" s="86" t="s">
        <v>39</v>
      </c>
      <c r="C24" s="55" t="s">
        <v>7</v>
      </c>
      <c r="D24" s="73">
        <v>6</v>
      </c>
      <c r="E24" s="88">
        <v>59.69</v>
      </c>
      <c r="F24" s="58">
        <f>D24*E24</f>
        <v>358.14</v>
      </c>
      <c r="G24" s="52"/>
      <c r="H24" s="59"/>
      <c r="I24" s="83"/>
    </row>
    <row r="25" spans="1:9" s="23" customFormat="1" ht="135" customHeight="1" x14ac:dyDescent="0.25">
      <c r="A25" s="60"/>
      <c r="B25" s="85" t="s">
        <v>40</v>
      </c>
      <c r="C25" s="62"/>
      <c r="D25" s="73"/>
      <c r="E25" s="88"/>
      <c r="F25" s="58"/>
      <c r="G25" s="176" t="s">
        <v>355</v>
      </c>
      <c r="H25" s="178"/>
      <c r="I25" s="178"/>
    </row>
    <row r="26" spans="1:9" s="23" customFormat="1" ht="18.75" x14ac:dyDescent="0.25">
      <c r="A26" s="60"/>
      <c r="B26" s="87"/>
      <c r="C26" s="62"/>
      <c r="D26" s="73"/>
      <c r="E26" s="88"/>
      <c r="F26" s="58"/>
      <c r="G26" s="52"/>
      <c r="H26" s="59"/>
      <c r="I26" s="66"/>
    </row>
    <row r="27" spans="1:9" s="23" customFormat="1" ht="18" customHeight="1" x14ac:dyDescent="0.25">
      <c r="A27" s="60"/>
      <c r="B27" s="90"/>
      <c r="C27" s="198" t="s">
        <v>25</v>
      </c>
      <c r="D27" s="199"/>
      <c r="E27" s="199"/>
      <c r="F27" s="74">
        <f>SUM(F12:F26)</f>
        <v>2936.3219999999997</v>
      </c>
      <c r="G27" s="52"/>
      <c r="H27" s="59"/>
      <c r="I27" s="66"/>
    </row>
    <row r="28" spans="1:9" s="23" customFormat="1" ht="18.75" x14ac:dyDescent="0.25">
      <c r="A28" s="46" t="s">
        <v>41</v>
      </c>
      <c r="B28" s="47" t="s">
        <v>42</v>
      </c>
      <c r="C28" s="48"/>
      <c r="D28" s="48"/>
      <c r="E28" s="57"/>
      <c r="F28" s="58"/>
      <c r="G28" s="52"/>
      <c r="H28" s="59"/>
      <c r="I28" s="66"/>
    </row>
    <row r="29" spans="1:9" s="23" customFormat="1" ht="21" x14ac:dyDescent="0.25">
      <c r="A29" s="60" t="s">
        <v>43</v>
      </c>
      <c r="B29" s="63" t="s">
        <v>44</v>
      </c>
      <c r="C29" s="55" t="s">
        <v>30</v>
      </c>
      <c r="D29" s="57">
        <v>32.729999999999997</v>
      </c>
      <c r="E29" s="57">
        <v>53.41</v>
      </c>
      <c r="F29" s="58">
        <f>D29*E29</f>
        <v>1748.1092999999996</v>
      </c>
      <c r="G29" s="52"/>
      <c r="H29" s="59"/>
      <c r="I29" s="83"/>
    </row>
    <row r="30" spans="1:9" s="23" customFormat="1" ht="63" x14ac:dyDescent="0.25">
      <c r="A30" s="60"/>
      <c r="B30" s="61" t="s">
        <v>45</v>
      </c>
      <c r="C30" s="62"/>
      <c r="D30" s="57"/>
      <c r="E30" s="57"/>
      <c r="F30" s="58"/>
      <c r="G30" s="176" t="s">
        <v>356</v>
      </c>
      <c r="H30" s="178"/>
      <c r="I30" s="178"/>
    </row>
    <row r="31" spans="1:9" s="23" customFormat="1" ht="18" customHeight="1" x14ac:dyDescent="0.25">
      <c r="A31" s="60"/>
      <c r="B31" s="91" t="s">
        <v>46</v>
      </c>
      <c r="C31" s="198" t="s">
        <v>25</v>
      </c>
      <c r="D31" s="199"/>
      <c r="E31" s="199"/>
      <c r="F31" s="74">
        <f>SUM(F29:F30)</f>
        <v>1748.1092999999996</v>
      </c>
      <c r="G31" s="52"/>
      <c r="H31" s="59"/>
      <c r="I31" s="66"/>
    </row>
    <row r="32" spans="1:9" s="23" customFormat="1" ht="18.75" x14ac:dyDescent="0.25">
      <c r="A32" s="46" t="s">
        <v>47</v>
      </c>
      <c r="B32" s="47" t="s">
        <v>48</v>
      </c>
      <c r="C32" s="48"/>
      <c r="D32" s="49"/>
      <c r="E32" s="50"/>
      <c r="F32" s="58"/>
      <c r="G32" s="52"/>
      <c r="H32" s="59"/>
      <c r="I32" s="66"/>
    </row>
    <row r="33" spans="1:13" s="23" customFormat="1" ht="31.5" x14ac:dyDescent="0.25">
      <c r="A33" s="92" t="s">
        <v>49</v>
      </c>
      <c r="B33" s="63" t="s">
        <v>50</v>
      </c>
      <c r="C33" s="55" t="s">
        <v>30</v>
      </c>
      <c r="D33" s="57">
        <v>30.37</v>
      </c>
      <c r="E33" s="57">
        <v>1709</v>
      </c>
      <c r="F33" s="58">
        <f>D33*E33</f>
        <v>51902.33</v>
      </c>
      <c r="G33" s="52"/>
      <c r="H33" s="59"/>
      <c r="I33" s="83"/>
    </row>
    <row r="34" spans="1:13" s="23" customFormat="1" ht="174.75" customHeight="1" x14ac:dyDescent="0.25">
      <c r="A34" s="60"/>
      <c r="B34" s="61" t="s">
        <v>51</v>
      </c>
      <c r="C34" s="62"/>
      <c r="D34" s="57"/>
      <c r="E34" s="57"/>
      <c r="F34" s="89"/>
      <c r="G34" s="176" t="s">
        <v>357</v>
      </c>
      <c r="H34" s="178"/>
      <c r="I34" s="178"/>
    </row>
    <row r="35" spans="1:13" s="23" customFormat="1" ht="18.75" x14ac:dyDescent="0.25">
      <c r="A35" s="60"/>
      <c r="B35" s="93"/>
      <c r="C35" s="62"/>
      <c r="D35" s="57"/>
      <c r="E35" s="57"/>
      <c r="F35" s="89"/>
      <c r="G35" s="52"/>
      <c r="H35" s="59"/>
      <c r="I35" s="66"/>
    </row>
    <row r="36" spans="1:13" s="23" customFormat="1" ht="18.75" x14ac:dyDescent="0.25">
      <c r="A36" s="60"/>
      <c r="B36" s="61"/>
      <c r="C36" s="62"/>
      <c r="D36" s="57"/>
      <c r="E36" s="57"/>
      <c r="F36" s="58"/>
      <c r="G36" s="52"/>
      <c r="H36" s="59"/>
      <c r="I36" s="66"/>
    </row>
    <row r="37" spans="1:13" s="23" customFormat="1" ht="21" x14ac:dyDescent="0.25">
      <c r="A37" s="60" t="s">
        <v>53</v>
      </c>
      <c r="B37" s="63" t="s">
        <v>54</v>
      </c>
      <c r="C37" s="55" t="s">
        <v>24</v>
      </c>
      <c r="D37" s="57">
        <v>243.43</v>
      </c>
      <c r="E37" s="57">
        <v>44.98</v>
      </c>
      <c r="F37" s="58">
        <f>D37*E37</f>
        <v>10949.481399999999</v>
      </c>
      <c r="G37" s="52"/>
      <c r="H37" s="59"/>
      <c r="I37" s="83"/>
    </row>
    <row r="38" spans="1:13" s="23" customFormat="1" ht="47.25" x14ac:dyDescent="0.25">
      <c r="A38" s="60"/>
      <c r="B38" s="61" t="s">
        <v>55</v>
      </c>
      <c r="C38" s="62"/>
      <c r="D38" s="57"/>
      <c r="E38" s="57"/>
      <c r="F38" s="58"/>
      <c r="G38" s="176" t="s">
        <v>391</v>
      </c>
      <c r="H38" s="178"/>
      <c r="I38" s="178"/>
    </row>
    <row r="39" spans="1:13" s="23" customFormat="1" ht="18" customHeight="1" x14ac:dyDescent="0.25">
      <c r="A39" s="95"/>
      <c r="B39" s="96"/>
      <c r="C39" s="198" t="s">
        <v>25</v>
      </c>
      <c r="D39" s="199"/>
      <c r="E39" s="199"/>
      <c r="F39" s="74">
        <f>SUM(F33:F38)</f>
        <v>62851.811399999999</v>
      </c>
      <c r="G39" s="52"/>
      <c r="H39" s="59"/>
      <c r="I39" s="66"/>
    </row>
    <row r="40" spans="1:13" s="23" customFormat="1" ht="18.75" x14ac:dyDescent="0.25">
      <c r="A40" s="46" t="s">
        <v>56</v>
      </c>
      <c r="B40" s="47" t="s">
        <v>57</v>
      </c>
      <c r="C40" s="48"/>
      <c r="D40" s="48"/>
      <c r="E40" s="57"/>
      <c r="F40" s="58"/>
      <c r="G40" s="52"/>
      <c r="H40" s="59"/>
      <c r="I40" s="66"/>
    </row>
    <row r="41" spans="1:13" s="23" customFormat="1" ht="21" x14ac:dyDescent="0.25">
      <c r="A41" s="60" t="s">
        <v>58</v>
      </c>
      <c r="B41" s="63" t="s">
        <v>59</v>
      </c>
      <c r="C41" s="55" t="s">
        <v>30</v>
      </c>
      <c r="D41" s="57">
        <v>16.14</v>
      </c>
      <c r="E41" s="57">
        <v>2349.3200000000002</v>
      </c>
      <c r="F41" s="58">
        <f>D41*E41</f>
        <v>37918.024800000007</v>
      </c>
      <c r="G41" s="52"/>
      <c r="H41" s="59"/>
      <c r="I41" s="83"/>
    </row>
    <row r="42" spans="1:13" s="23" customFormat="1" ht="210.75" customHeight="1" x14ac:dyDescent="0.25">
      <c r="A42" s="60"/>
      <c r="B42" s="61" t="s">
        <v>60</v>
      </c>
      <c r="C42" s="62"/>
      <c r="D42" s="57"/>
      <c r="E42" s="57"/>
      <c r="F42" s="58"/>
      <c r="G42" s="176" t="s">
        <v>359</v>
      </c>
      <c r="H42" s="178"/>
      <c r="I42" s="178"/>
    </row>
    <row r="43" spans="1:13" s="23" customFormat="1" ht="31.5" x14ac:dyDescent="0.25">
      <c r="A43" s="60" t="s">
        <v>61</v>
      </c>
      <c r="B43" s="98" t="s">
        <v>62</v>
      </c>
      <c r="C43" s="55" t="s">
        <v>24</v>
      </c>
      <c r="D43" s="73">
        <v>99.95</v>
      </c>
      <c r="E43" s="57">
        <v>238.48</v>
      </c>
      <c r="F43" s="58">
        <f>D43*E43</f>
        <v>23836.076000000001</v>
      </c>
      <c r="G43" s="52"/>
      <c r="H43" s="59"/>
      <c r="I43" s="83"/>
      <c r="J43" s="204"/>
      <c r="K43" s="205"/>
      <c r="L43" s="205"/>
      <c r="M43" s="205"/>
    </row>
    <row r="44" spans="1:13" s="23" customFormat="1" ht="156.75" customHeight="1" x14ac:dyDescent="0.25">
      <c r="A44" s="60"/>
      <c r="B44" s="97" t="s">
        <v>63</v>
      </c>
      <c r="C44" s="62"/>
      <c r="D44" s="73"/>
      <c r="E44" s="57"/>
      <c r="F44" s="58"/>
      <c r="G44" s="176" t="s">
        <v>358</v>
      </c>
      <c r="H44" s="178"/>
      <c r="I44" s="178"/>
    </row>
    <row r="45" spans="1:13" s="23" customFormat="1" ht="18.75" x14ac:dyDescent="0.25">
      <c r="A45" s="60"/>
      <c r="B45" s="97"/>
      <c r="C45" s="62"/>
      <c r="D45" s="73"/>
      <c r="E45" s="57"/>
      <c r="F45" s="58"/>
      <c r="G45" s="52"/>
      <c r="H45" s="59"/>
      <c r="I45" s="66"/>
    </row>
    <row r="46" spans="1:13" s="23" customFormat="1" ht="18.75" x14ac:dyDescent="0.25">
      <c r="A46" s="60" t="s">
        <v>64</v>
      </c>
      <c r="B46" s="63" t="s">
        <v>65</v>
      </c>
      <c r="C46" s="55" t="s">
        <v>52</v>
      </c>
      <c r="D46" s="73">
        <v>1.05</v>
      </c>
      <c r="E46" s="57">
        <v>2361.44</v>
      </c>
      <c r="F46" s="58">
        <f>D46*E46</f>
        <v>2479.5120000000002</v>
      </c>
      <c r="G46" s="52"/>
      <c r="H46" s="59"/>
      <c r="I46" s="83"/>
    </row>
    <row r="47" spans="1:13" s="23" customFormat="1" ht="81" customHeight="1" x14ac:dyDescent="0.25">
      <c r="A47" s="60"/>
      <c r="B47" s="61" t="s">
        <v>66</v>
      </c>
      <c r="C47" s="62"/>
      <c r="D47" s="73"/>
      <c r="E47" s="57"/>
      <c r="F47" s="58"/>
      <c r="G47" s="176" t="s">
        <v>360</v>
      </c>
      <c r="H47" s="178"/>
      <c r="I47" s="178"/>
    </row>
    <row r="48" spans="1:13" s="23" customFormat="1" ht="18" customHeight="1" x14ac:dyDescent="0.25">
      <c r="A48" s="95"/>
      <c r="B48" s="99"/>
      <c r="C48" s="198" t="s">
        <v>25</v>
      </c>
      <c r="D48" s="199"/>
      <c r="E48" s="199"/>
      <c r="F48" s="74">
        <f>SUM(F41:F47)</f>
        <v>64233.61280000001</v>
      </c>
      <c r="G48" s="52"/>
      <c r="H48" s="59"/>
      <c r="I48" s="66"/>
    </row>
    <row r="49" spans="1:17" s="23" customFormat="1" ht="18.75" x14ac:dyDescent="0.25">
      <c r="A49" s="46" t="s">
        <v>67</v>
      </c>
      <c r="B49" s="47" t="s">
        <v>68</v>
      </c>
      <c r="C49" s="100"/>
      <c r="D49" s="75"/>
      <c r="E49" s="50"/>
      <c r="F49" s="58"/>
      <c r="G49" s="52"/>
      <c r="H49" s="59"/>
      <c r="I49" s="66"/>
    </row>
    <row r="50" spans="1:17" s="23" customFormat="1" ht="18.75" x14ac:dyDescent="0.25">
      <c r="A50" s="53" t="s">
        <v>69</v>
      </c>
      <c r="B50" s="101" t="s">
        <v>70</v>
      </c>
      <c r="C50" s="62"/>
      <c r="D50" s="73"/>
      <c r="E50" s="80"/>
      <c r="F50" s="58"/>
      <c r="G50" s="52"/>
      <c r="H50" s="59"/>
      <c r="I50" s="66"/>
    </row>
    <row r="51" spans="1:17" s="23" customFormat="1" ht="18.75" x14ac:dyDescent="0.25">
      <c r="A51" s="60"/>
      <c r="B51" s="61"/>
      <c r="C51" s="62"/>
      <c r="D51" s="73"/>
      <c r="E51" s="57"/>
      <c r="F51" s="58"/>
      <c r="G51" s="52"/>
      <c r="H51" s="59"/>
      <c r="I51" s="66"/>
    </row>
    <row r="52" spans="1:17" s="23" customFormat="1" ht="37.5" customHeight="1" x14ac:dyDescent="0.25">
      <c r="A52" s="60" t="s">
        <v>71</v>
      </c>
      <c r="B52" s="63" t="s">
        <v>72</v>
      </c>
      <c r="C52" s="55" t="s">
        <v>24</v>
      </c>
      <c r="D52" s="73">
        <v>269.8</v>
      </c>
      <c r="E52" s="57">
        <v>52.61</v>
      </c>
      <c r="F52" s="58">
        <f>D52*E52</f>
        <v>14194.178</v>
      </c>
      <c r="G52" s="176" t="s">
        <v>349</v>
      </c>
      <c r="H52" s="178"/>
      <c r="I52" s="178"/>
    </row>
    <row r="53" spans="1:17" s="23" customFormat="1" ht="94.5" x14ac:dyDescent="0.25">
      <c r="A53" s="60"/>
      <c r="B53" s="61" t="s">
        <v>73</v>
      </c>
      <c r="C53" s="62"/>
      <c r="D53" s="73"/>
      <c r="E53" s="57"/>
      <c r="F53" s="58"/>
      <c r="G53" s="52"/>
      <c r="H53" s="59"/>
      <c r="I53" s="66"/>
    </row>
    <row r="54" spans="1:17" s="23" customFormat="1" ht="18.75" x14ac:dyDescent="0.25">
      <c r="A54" s="60"/>
      <c r="B54" s="61"/>
      <c r="C54" s="62"/>
      <c r="D54" s="73"/>
      <c r="E54" s="57"/>
      <c r="F54" s="58"/>
      <c r="G54" s="52"/>
      <c r="H54" s="59"/>
      <c r="I54" s="66"/>
    </row>
    <row r="55" spans="1:17" s="23" customFormat="1" ht="18" customHeight="1" x14ac:dyDescent="0.25">
      <c r="A55" s="102"/>
      <c r="B55" s="99"/>
      <c r="C55" s="198" t="s">
        <v>25</v>
      </c>
      <c r="D55" s="199"/>
      <c r="E55" s="199"/>
      <c r="F55" s="74">
        <f>SUM(F51:F54)</f>
        <v>14194.178</v>
      </c>
      <c r="G55" s="52"/>
      <c r="H55" s="59"/>
      <c r="I55" s="66"/>
    </row>
    <row r="56" spans="1:17" s="23" customFormat="1" ht="18.75" x14ac:dyDescent="0.25">
      <c r="A56" s="46" t="s">
        <v>74</v>
      </c>
      <c r="B56" s="47" t="s">
        <v>75</v>
      </c>
      <c r="C56" s="48"/>
      <c r="D56" s="75"/>
      <c r="E56" s="57"/>
      <c r="F56" s="58"/>
      <c r="G56" s="52"/>
      <c r="H56" s="59"/>
      <c r="I56" s="66"/>
    </row>
    <row r="57" spans="1:17" s="23" customFormat="1" ht="18.75" x14ac:dyDescent="0.25">
      <c r="A57" s="53" t="s">
        <v>76</v>
      </c>
      <c r="B57" s="101" t="s">
        <v>77</v>
      </c>
      <c r="C57" s="79"/>
      <c r="D57" s="73"/>
      <c r="E57" s="57"/>
      <c r="F57" s="58"/>
      <c r="G57" s="52"/>
      <c r="H57" s="59"/>
      <c r="I57" s="66"/>
    </row>
    <row r="58" spans="1:17" s="23" customFormat="1" ht="18.75" x14ac:dyDescent="0.25">
      <c r="A58" s="60"/>
      <c r="B58" s="61"/>
      <c r="C58" s="62"/>
      <c r="D58" s="73"/>
      <c r="E58" s="57"/>
      <c r="F58" s="58"/>
      <c r="G58" s="52"/>
      <c r="H58" s="59"/>
      <c r="I58" s="66"/>
    </row>
    <row r="59" spans="1:17" s="23" customFormat="1" ht="21" x14ac:dyDescent="0.25">
      <c r="A59" s="60" t="s">
        <v>79</v>
      </c>
      <c r="B59" s="63" t="s">
        <v>80</v>
      </c>
      <c r="C59" s="55" t="s">
        <v>24</v>
      </c>
      <c r="D59" s="73">
        <v>186.91</v>
      </c>
      <c r="E59" s="57">
        <v>78.67</v>
      </c>
      <c r="F59" s="58">
        <f>D59*E59</f>
        <v>14704.209699999999</v>
      </c>
      <c r="G59" s="52"/>
      <c r="H59" s="59"/>
      <c r="I59" s="83"/>
    </row>
    <row r="60" spans="1:17" s="23" customFormat="1" ht="94.5" x14ac:dyDescent="0.25">
      <c r="A60" s="60"/>
      <c r="B60" s="61" t="s">
        <v>78</v>
      </c>
      <c r="C60" s="62"/>
      <c r="D60" s="73"/>
      <c r="E60" s="57"/>
      <c r="F60" s="58"/>
      <c r="G60" s="176" t="s">
        <v>445</v>
      </c>
      <c r="H60" s="178"/>
      <c r="I60" s="178"/>
    </row>
    <row r="61" spans="1:17" s="23" customFormat="1" ht="18.75" x14ac:dyDescent="0.25">
      <c r="A61" s="60"/>
      <c r="B61" s="61"/>
      <c r="C61" s="62"/>
      <c r="D61" s="73"/>
      <c r="E61" s="57"/>
      <c r="F61" s="58"/>
      <c r="G61" s="52"/>
      <c r="H61" s="59"/>
      <c r="I61" s="66"/>
    </row>
    <row r="62" spans="1:17" s="23" customFormat="1" ht="18.75" x14ac:dyDescent="0.25">
      <c r="A62" s="60" t="s">
        <v>81</v>
      </c>
      <c r="B62" s="103" t="s">
        <v>82</v>
      </c>
      <c r="C62" s="62"/>
      <c r="D62" s="73"/>
      <c r="E62" s="57"/>
      <c r="F62" s="58"/>
      <c r="G62" s="52"/>
      <c r="H62" s="59"/>
      <c r="I62" s="66"/>
    </row>
    <row r="63" spans="1:17" s="23" customFormat="1" ht="18.75" x14ac:dyDescent="0.25">
      <c r="A63" s="60" t="s">
        <v>83</v>
      </c>
      <c r="B63" s="63" t="s">
        <v>84</v>
      </c>
      <c r="C63" s="55" t="s">
        <v>20</v>
      </c>
      <c r="D63" s="73">
        <v>20</v>
      </c>
      <c r="E63" s="57">
        <v>26.29</v>
      </c>
      <c r="F63" s="58">
        <f>D63*E63</f>
        <v>525.79999999999995</v>
      </c>
      <c r="G63" s="52"/>
      <c r="H63" s="59"/>
      <c r="I63" s="83"/>
      <c r="J63" s="229"/>
      <c r="K63" s="230"/>
      <c r="L63" s="230"/>
      <c r="M63" s="230"/>
      <c r="N63" s="230"/>
      <c r="O63" s="230"/>
      <c r="P63" s="230"/>
      <c r="Q63" s="230"/>
    </row>
    <row r="64" spans="1:17" s="23" customFormat="1" ht="48.75" customHeight="1" x14ac:dyDescent="0.25">
      <c r="A64" s="60"/>
      <c r="B64" s="61" t="s">
        <v>85</v>
      </c>
      <c r="C64" s="62"/>
      <c r="D64" s="73"/>
      <c r="E64" s="57"/>
      <c r="F64" s="58"/>
      <c r="G64" s="176" t="s">
        <v>362</v>
      </c>
      <c r="H64" s="178"/>
      <c r="I64" s="206"/>
      <c r="J64" s="229"/>
      <c r="K64" s="230"/>
      <c r="L64" s="230"/>
      <c r="M64" s="230"/>
      <c r="N64" s="230"/>
      <c r="O64" s="230"/>
      <c r="P64" s="230"/>
      <c r="Q64" s="230"/>
    </row>
    <row r="65" spans="1:9" s="23" customFormat="1" ht="18.75" x14ac:dyDescent="0.25">
      <c r="A65" s="60"/>
      <c r="B65" s="63"/>
      <c r="C65" s="62"/>
      <c r="D65" s="73"/>
      <c r="E65" s="57"/>
      <c r="F65" s="58"/>
      <c r="G65" s="52"/>
      <c r="H65" s="59"/>
      <c r="I65" s="66"/>
    </row>
    <row r="66" spans="1:9" s="23" customFormat="1" ht="31.5" x14ac:dyDescent="0.25">
      <c r="A66" s="60" t="s">
        <v>86</v>
      </c>
      <c r="B66" s="63" t="s">
        <v>87</v>
      </c>
      <c r="C66" s="55" t="s">
        <v>20</v>
      </c>
      <c r="D66" s="73">
        <v>40</v>
      </c>
      <c r="E66" s="57">
        <v>12.19</v>
      </c>
      <c r="F66" s="58">
        <f>D66*E66</f>
        <v>487.59999999999997</v>
      </c>
      <c r="G66" s="52"/>
      <c r="H66" s="59"/>
      <c r="I66" s="83"/>
    </row>
    <row r="67" spans="1:9" s="23" customFormat="1" ht="47.25" x14ac:dyDescent="0.25">
      <c r="A67" s="60"/>
      <c r="B67" s="61" t="s">
        <v>88</v>
      </c>
      <c r="C67" s="62"/>
      <c r="D67" s="73"/>
      <c r="E67" s="57"/>
      <c r="F67" s="58"/>
      <c r="G67" s="176" t="s">
        <v>363</v>
      </c>
      <c r="H67" s="178"/>
      <c r="I67" s="178"/>
    </row>
    <row r="68" spans="1:9" s="23" customFormat="1" ht="18.75" x14ac:dyDescent="0.25">
      <c r="A68" s="60"/>
      <c r="B68" s="61"/>
      <c r="C68" s="62"/>
      <c r="D68" s="73"/>
      <c r="E68" s="57"/>
      <c r="F68" s="58"/>
      <c r="G68" s="52"/>
      <c r="H68" s="59"/>
      <c r="I68" s="66"/>
    </row>
    <row r="69" spans="1:9" s="23" customFormat="1" ht="18.75" x14ac:dyDescent="0.25">
      <c r="A69" s="60" t="s">
        <v>89</v>
      </c>
      <c r="B69" s="72" t="s">
        <v>90</v>
      </c>
      <c r="C69" s="62"/>
      <c r="D69" s="73"/>
      <c r="E69" s="57"/>
      <c r="F69" s="58"/>
      <c r="G69" s="176"/>
      <c r="H69" s="178"/>
      <c r="I69" s="178"/>
    </row>
    <row r="70" spans="1:9" s="23" customFormat="1" ht="67.5" customHeight="1" x14ac:dyDescent="0.25">
      <c r="A70" s="60"/>
      <c r="B70" s="61" t="s">
        <v>91</v>
      </c>
      <c r="C70" s="62"/>
      <c r="D70" s="73"/>
      <c r="E70" s="57"/>
      <c r="F70" s="58"/>
      <c r="G70" s="176"/>
      <c r="H70" s="178"/>
      <c r="I70" s="178"/>
    </row>
    <row r="71" spans="1:9" s="23" customFormat="1" ht="18.75" x14ac:dyDescent="0.25">
      <c r="A71" s="60"/>
      <c r="B71" s="61"/>
      <c r="C71" s="62"/>
      <c r="D71" s="73"/>
      <c r="E71" s="57"/>
      <c r="F71" s="58"/>
      <c r="G71" s="176"/>
      <c r="H71" s="178"/>
      <c r="I71" s="178"/>
    </row>
    <row r="72" spans="1:9" s="23" customFormat="1" ht="18.75" x14ac:dyDescent="0.25">
      <c r="A72" s="60" t="s">
        <v>92</v>
      </c>
      <c r="B72" s="63" t="s">
        <v>93</v>
      </c>
      <c r="C72" s="55" t="s">
        <v>20</v>
      </c>
      <c r="D72" s="73">
        <v>25</v>
      </c>
      <c r="E72" s="57">
        <v>67.62</v>
      </c>
      <c r="F72" s="58">
        <f>D72*E72</f>
        <v>1690.5</v>
      </c>
      <c r="G72" s="176" t="s">
        <v>365</v>
      </c>
      <c r="H72" s="178"/>
      <c r="I72" s="178"/>
    </row>
    <row r="73" spans="1:9" s="23" customFormat="1" ht="18.75" x14ac:dyDescent="0.25">
      <c r="A73" s="60"/>
      <c r="B73" s="63"/>
      <c r="C73" s="62"/>
      <c r="D73" s="73"/>
      <c r="E73" s="57"/>
      <c r="F73" s="58"/>
      <c r="G73" s="176"/>
      <c r="H73" s="178"/>
      <c r="I73" s="178"/>
    </row>
    <row r="74" spans="1:9" s="23" customFormat="1" ht="18.75" x14ac:dyDescent="0.25">
      <c r="A74" s="60" t="s">
        <v>94</v>
      </c>
      <c r="B74" s="63" t="s">
        <v>95</v>
      </c>
      <c r="C74" s="62"/>
      <c r="D74" s="73"/>
      <c r="E74" s="57"/>
      <c r="F74" s="58"/>
      <c r="G74" s="176"/>
      <c r="H74" s="178"/>
      <c r="I74" s="178"/>
    </row>
    <row r="75" spans="1:9" s="23" customFormat="1" ht="189" x14ac:dyDescent="0.25">
      <c r="A75" s="60"/>
      <c r="B75" s="61" t="s">
        <v>96</v>
      </c>
      <c r="C75" s="62"/>
      <c r="D75" s="73"/>
      <c r="E75" s="57"/>
      <c r="F75" s="58"/>
      <c r="G75" s="176"/>
      <c r="H75" s="178"/>
      <c r="I75" s="178"/>
    </row>
    <row r="76" spans="1:9" s="23" customFormat="1" ht="18.75" x14ac:dyDescent="0.25">
      <c r="A76" s="60"/>
      <c r="B76" s="63"/>
      <c r="C76" s="62"/>
      <c r="D76" s="73"/>
      <c r="E76" s="57"/>
      <c r="F76" s="58"/>
      <c r="G76" s="176"/>
      <c r="H76" s="178"/>
      <c r="I76" s="178"/>
    </row>
    <row r="77" spans="1:9" s="23" customFormat="1" ht="21" x14ac:dyDescent="0.25">
      <c r="A77" s="60" t="s">
        <v>97</v>
      </c>
      <c r="B77" s="63" t="s">
        <v>98</v>
      </c>
      <c r="C77" s="55" t="s">
        <v>24</v>
      </c>
      <c r="D77" s="73">
        <v>173.07</v>
      </c>
      <c r="E77" s="57">
        <v>315.73</v>
      </c>
      <c r="F77" s="58">
        <f>D77*E77</f>
        <v>54643.391100000001</v>
      </c>
      <c r="G77" s="176" t="s">
        <v>361</v>
      </c>
      <c r="H77" s="178"/>
      <c r="I77" s="178"/>
    </row>
    <row r="78" spans="1:9" s="23" customFormat="1" ht="18.75" x14ac:dyDescent="0.25">
      <c r="A78" s="60"/>
      <c r="B78" s="61"/>
      <c r="C78" s="62"/>
      <c r="D78" s="73"/>
      <c r="E78" s="57"/>
      <c r="F78" s="58"/>
      <c r="G78" s="176"/>
      <c r="H78" s="178"/>
      <c r="I78" s="178"/>
    </row>
    <row r="79" spans="1:9" s="23" customFormat="1" ht="18" customHeight="1" x14ac:dyDescent="0.25">
      <c r="A79" s="102"/>
      <c r="B79" s="99"/>
      <c r="C79" s="198" t="s">
        <v>25</v>
      </c>
      <c r="D79" s="199"/>
      <c r="E79" s="199"/>
      <c r="F79" s="74">
        <f>SUM(F58:F78)</f>
        <v>72051.500800000009</v>
      </c>
      <c r="G79" s="52"/>
      <c r="H79" s="59"/>
      <c r="I79" s="66"/>
    </row>
    <row r="80" spans="1:9" s="23" customFormat="1" ht="18" customHeight="1" x14ac:dyDescent="0.25">
      <c r="A80" s="46" t="s">
        <v>99</v>
      </c>
      <c r="B80" s="47" t="s">
        <v>100</v>
      </c>
      <c r="C80" s="48"/>
      <c r="D80" s="73"/>
      <c r="E80" s="57"/>
      <c r="F80" s="58"/>
      <c r="G80" s="52"/>
      <c r="H80" s="59"/>
      <c r="I80" s="66"/>
    </row>
    <row r="81" spans="1:9" s="23" customFormat="1" ht="18.75" x14ac:dyDescent="0.25">
      <c r="A81" s="53" t="s">
        <v>101</v>
      </c>
      <c r="B81" s="101" t="s">
        <v>102</v>
      </c>
      <c r="C81" s="79"/>
      <c r="D81" s="73"/>
      <c r="E81" s="57"/>
      <c r="F81" s="58"/>
      <c r="G81" s="52"/>
      <c r="H81" s="59"/>
      <c r="I81" s="66"/>
    </row>
    <row r="82" spans="1:9" s="23" customFormat="1" ht="18.75" x14ac:dyDescent="0.25">
      <c r="A82" s="60" t="s">
        <v>103</v>
      </c>
      <c r="B82" s="63" t="s">
        <v>104</v>
      </c>
      <c r="C82" s="55" t="s">
        <v>7</v>
      </c>
      <c r="D82" s="76">
        <v>4</v>
      </c>
      <c r="E82" s="57">
        <v>35.21</v>
      </c>
      <c r="F82" s="58">
        <f>D82*E82</f>
        <v>140.84</v>
      </c>
      <c r="G82" s="52"/>
      <c r="H82" s="59"/>
      <c r="I82" s="83"/>
    </row>
    <row r="83" spans="1:9" s="23" customFormat="1" ht="63" x14ac:dyDescent="0.25">
      <c r="A83" s="60"/>
      <c r="B83" s="61" t="s">
        <v>105</v>
      </c>
      <c r="C83" s="62"/>
      <c r="D83" s="73"/>
      <c r="E83" s="57"/>
      <c r="F83" s="58"/>
      <c r="G83" s="176" t="s">
        <v>367</v>
      </c>
      <c r="H83" s="178"/>
      <c r="I83" s="178"/>
    </row>
    <row r="84" spans="1:9" s="23" customFormat="1" ht="18.75" x14ac:dyDescent="0.25">
      <c r="A84" s="60"/>
      <c r="B84" s="61"/>
      <c r="C84" s="62"/>
      <c r="D84" s="73"/>
      <c r="E84" s="57"/>
      <c r="F84" s="58"/>
      <c r="G84" s="176"/>
      <c r="H84" s="178"/>
      <c r="I84" s="178"/>
    </row>
    <row r="85" spans="1:9" s="23" customFormat="1" ht="18.75" x14ac:dyDescent="0.25">
      <c r="A85" s="60" t="s">
        <v>106</v>
      </c>
      <c r="B85" s="63" t="s">
        <v>107</v>
      </c>
      <c r="C85" s="55" t="s">
        <v>7</v>
      </c>
      <c r="D85" s="73">
        <v>2</v>
      </c>
      <c r="E85" s="57">
        <v>142.49</v>
      </c>
      <c r="F85" s="58">
        <f>D85*E85</f>
        <v>284.98</v>
      </c>
      <c r="G85" s="176" t="s">
        <v>368</v>
      </c>
      <c r="H85" s="178"/>
      <c r="I85" s="178"/>
    </row>
    <row r="86" spans="1:9" s="23" customFormat="1" ht="47.25" x14ac:dyDescent="0.25">
      <c r="A86" s="60"/>
      <c r="B86" s="61" t="s">
        <v>108</v>
      </c>
      <c r="C86" s="62"/>
      <c r="D86" s="73"/>
      <c r="E86" s="57"/>
      <c r="F86" s="58"/>
      <c r="G86" s="176"/>
      <c r="H86" s="178"/>
      <c r="I86" s="178"/>
    </row>
    <row r="87" spans="1:9" s="23" customFormat="1" ht="18.75" x14ac:dyDescent="0.25">
      <c r="A87" s="60" t="s">
        <v>446</v>
      </c>
      <c r="B87" s="63" t="s">
        <v>447</v>
      </c>
      <c r="C87" s="62" t="s">
        <v>7</v>
      </c>
      <c r="D87" s="73">
        <v>7</v>
      </c>
      <c r="E87" s="57">
        <v>198.83</v>
      </c>
      <c r="F87" s="58">
        <f>D87*E87</f>
        <v>1391.8100000000002</v>
      </c>
      <c r="G87" s="176" t="s">
        <v>376</v>
      </c>
      <c r="H87" s="177"/>
      <c r="I87" s="177"/>
    </row>
    <row r="88" spans="1:9" s="23" customFormat="1" ht="63" x14ac:dyDescent="0.25">
      <c r="A88" s="60"/>
      <c r="B88" s="61" t="s">
        <v>448</v>
      </c>
      <c r="C88" s="62"/>
      <c r="D88" s="73"/>
      <c r="E88" s="57"/>
      <c r="F88" s="58"/>
      <c r="G88" s="171"/>
      <c r="H88" s="164"/>
      <c r="I88" s="165"/>
    </row>
    <row r="89" spans="1:9" s="23" customFormat="1" ht="18.75" x14ac:dyDescent="0.25">
      <c r="A89" s="60" t="s">
        <v>110</v>
      </c>
      <c r="B89" s="63" t="s">
        <v>111</v>
      </c>
      <c r="C89" s="55" t="s">
        <v>7</v>
      </c>
      <c r="D89" s="73">
        <v>7</v>
      </c>
      <c r="E89" s="57">
        <v>367.89</v>
      </c>
      <c r="F89" s="58">
        <f>D89*E89</f>
        <v>2575.23</v>
      </c>
      <c r="G89" s="176" t="s">
        <v>376</v>
      </c>
      <c r="H89" s="178"/>
      <c r="I89" s="178"/>
    </row>
    <row r="90" spans="1:9" s="23" customFormat="1" ht="94.5" x14ac:dyDescent="0.25">
      <c r="A90" s="60"/>
      <c r="B90" s="61" t="s">
        <v>112</v>
      </c>
      <c r="C90" s="62"/>
      <c r="D90" s="73"/>
      <c r="E90" s="57"/>
      <c r="F90" s="58"/>
      <c r="G90" s="176"/>
      <c r="H90" s="178"/>
      <c r="I90" s="178"/>
    </row>
    <row r="91" spans="1:9" s="23" customFormat="1" ht="12.75" customHeight="1" x14ac:dyDescent="0.25">
      <c r="A91" s="60"/>
      <c r="B91" s="61"/>
      <c r="C91" s="62"/>
      <c r="D91" s="73"/>
      <c r="E91" s="57"/>
      <c r="F91" s="58"/>
      <c r="G91" s="176"/>
      <c r="H91" s="178"/>
      <c r="I91" s="178"/>
    </row>
    <row r="92" spans="1:9" s="23" customFormat="1" ht="18.75" x14ac:dyDescent="0.25">
      <c r="A92" s="60" t="s">
        <v>432</v>
      </c>
      <c r="B92" s="63" t="s">
        <v>433</v>
      </c>
      <c r="C92" s="62" t="s">
        <v>7</v>
      </c>
      <c r="D92" s="73">
        <v>7</v>
      </c>
      <c r="E92" s="57">
        <v>246.27</v>
      </c>
      <c r="F92" s="58">
        <f>D92*E92</f>
        <v>1723.89</v>
      </c>
      <c r="G92" s="176" t="s">
        <v>376</v>
      </c>
      <c r="H92" s="178"/>
      <c r="I92" s="178"/>
    </row>
    <row r="93" spans="1:9" s="23" customFormat="1" ht="94.5" x14ac:dyDescent="0.25">
      <c r="A93" s="60"/>
      <c r="B93" s="61" t="s">
        <v>434</v>
      </c>
      <c r="C93" s="62"/>
      <c r="D93" s="73"/>
      <c r="E93" s="57"/>
      <c r="F93" s="58"/>
      <c r="G93" s="176"/>
      <c r="H93" s="178"/>
      <c r="I93" s="178"/>
    </row>
    <row r="94" spans="1:9" s="23" customFormat="1" ht="18.75" x14ac:dyDescent="0.25">
      <c r="A94" s="60"/>
      <c r="B94" s="61"/>
      <c r="C94" s="62"/>
      <c r="D94" s="73"/>
      <c r="E94" s="57"/>
      <c r="F94" s="58"/>
      <c r="G94" s="176"/>
      <c r="H94" s="178"/>
      <c r="I94" s="178"/>
    </row>
    <row r="95" spans="1:9" s="23" customFormat="1" ht="18.75" x14ac:dyDescent="0.25">
      <c r="A95" s="60" t="s">
        <v>113</v>
      </c>
      <c r="B95" s="72" t="s">
        <v>114</v>
      </c>
      <c r="C95" s="62"/>
      <c r="D95" s="73"/>
      <c r="E95" s="57"/>
      <c r="F95" s="58"/>
      <c r="G95" s="176"/>
      <c r="H95" s="178"/>
      <c r="I95" s="178"/>
    </row>
    <row r="96" spans="1:9" s="23" customFormat="1" ht="47.25" x14ac:dyDescent="0.25">
      <c r="A96" s="60"/>
      <c r="B96" s="61" t="s">
        <v>115</v>
      </c>
      <c r="C96" s="62"/>
      <c r="D96" s="73"/>
      <c r="E96" s="57"/>
      <c r="F96" s="58"/>
      <c r="G96" s="176"/>
      <c r="H96" s="178"/>
      <c r="I96" s="178"/>
    </row>
    <row r="97" spans="1:9" s="23" customFormat="1" ht="18.75" x14ac:dyDescent="0.25">
      <c r="A97" s="60"/>
      <c r="B97" s="72"/>
      <c r="C97" s="62"/>
      <c r="D97" s="73"/>
      <c r="E97" s="57"/>
      <c r="F97" s="58"/>
      <c r="G97" s="176"/>
      <c r="H97" s="178"/>
      <c r="I97" s="178"/>
    </row>
    <row r="98" spans="1:9" s="23" customFormat="1" ht="31.5" x14ac:dyDescent="0.25">
      <c r="A98" s="60" t="s">
        <v>116</v>
      </c>
      <c r="B98" s="98" t="s">
        <v>117</v>
      </c>
      <c r="C98" s="55" t="s">
        <v>7</v>
      </c>
      <c r="D98" s="73">
        <v>2</v>
      </c>
      <c r="E98" s="57">
        <v>54.5</v>
      </c>
      <c r="F98" s="58">
        <f>D98*E98</f>
        <v>109</v>
      </c>
      <c r="G98" s="176" t="s">
        <v>368</v>
      </c>
      <c r="H98" s="178"/>
      <c r="I98" s="178"/>
    </row>
    <row r="99" spans="1:9" s="23" customFormat="1" ht="18.75" x14ac:dyDescent="0.25">
      <c r="A99" s="60"/>
      <c r="B99" s="98"/>
      <c r="C99" s="62"/>
      <c r="D99" s="73"/>
      <c r="E99" s="57"/>
      <c r="F99" s="58"/>
      <c r="G99" s="176"/>
      <c r="H99" s="178"/>
      <c r="I99" s="178"/>
    </row>
    <row r="100" spans="1:9" s="23" customFormat="1" ht="31.5" x14ac:dyDescent="0.25">
      <c r="A100" s="60" t="s">
        <v>118</v>
      </c>
      <c r="B100" s="98" t="s">
        <v>119</v>
      </c>
      <c r="C100" s="55" t="s">
        <v>7</v>
      </c>
      <c r="D100" s="73">
        <v>2</v>
      </c>
      <c r="E100" s="57">
        <v>53.26</v>
      </c>
      <c r="F100" s="58">
        <f>D100*E100</f>
        <v>106.52</v>
      </c>
      <c r="G100" s="176" t="s">
        <v>368</v>
      </c>
      <c r="H100" s="178"/>
      <c r="I100" s="178"/>
    </row>
    <row r="101" spans="1:9" s="23" customFormat="1" ht="18.75" x14ac:dyDescent="0.25">
      <c r="A101" s="60"/>
      <c r="B101" s="61"/>
      <c r="C101" s="62"/>
      <c r="D101" s="73"/>
      <c r="E101" s="57"/>
      <c r="F101" s="58"/>
      <c r="G101" s="176"/>
      <c r="H101" s="178"/>
      <c r="I101" s="178"/>
    </row>
    <row r="102" spans="1:9" s="23" customFormat="1" ht="18.75" x14ac:dyDescent="0.25">
      <c r="A102" s="60" t="s">
        <v>120</v>
      </c>
      <c r="B102" s="72" t="s">
        <v>121</v>
      </c>
      <c r="C102" s="62"/>
      <c r="D102" s="73"/>
      <c r="E102" s="57"/>
      <c r="F102" s="58"/>
      <c r="G102" s="176"/>
      <c r="H102" s="178"/>
      <c r="I102" s="178"/>
    </row>
    <row r="103" spans="1:9" s="23" customFormat="1" ht="47.25" x14ac:dyDescent="0.25">
      <c r="A103" s="60"/>
      <c r="B103" s="61" t="s">
        <v>122</v>
      </c>
      <c r="C103" s="62"/>
      <c r="D103" s="73"/>
      <c r="E103" s="57"/>
      <c r="F103" s="58"/>
      <c r="G103" s="176"/>
      <c r="H103" s="178"/>
      <c r="I103" s="178"/>
    </row>
    <row r="104" spans="1:9" s="23" customFormat="1" ht="18.75" x14ac:dyDescent="0.25">
      <c r="A104" s="60"/>
      <c r="B104" s="72"/>
      <c r="C104" s="62"/>
      <c r="D104" s="73"/>
      <c r="E104" s="57"/>
      <c r="F104" s="58"/>
      <c r="G104" s="176"/>
      <c r="H104" s="178"/>
      <c r="I104" s="178"/>
    </row>
    <row r="105" spans="1:9" s="23" customFormat="1" ht="18.75" x14ac:dyDescent="0.25">
      <c r="A105" s="60"/>
      <c r="B105" s="61"/>
      <c r="C105" s="62"/>
      <c r="D105" s="73"/>
      <c r="E105" s="57"/>
      <c r="F105" s="58"/>
      <c r="G105" s="176"/>
      <c r="H105" s="178"/>
      <c r="I105" s="178"/>
    </row>
    <row r="106" spans="1:9" s="23" customFormat="1" ht="18.75" x14ac:dyDescent="0.25">
      <c r="A106" s="60" t="s">
        <v>123</v>
      </c>
      <c r="B106" s="63" t="s">
        <v>124</v>
      </c>
      <c r="C106" s="55" t="s">
        <v>7</v>
      </c>
      <c r="D106" s="73">
        <v>4</v>
      </c>
      <c r="E106" s="57">
        <v>29.27</v>
      </c>
      <c r="F106" s="58">
        <f>D106*E106</f>
        <v>117.08</v>
      </c>
      <c r="G106" s="176" t="s">
        <v>367</v>
      </c>
      <c r="H106" s="178"/>
      <c r="I106" s="178"/>
    </row>
    <row r="107" spans="1:9" s="23" customFormat="1" ht="18.75" x14ac:dyDescent="0.25">
      <c r="A107" s="60" t="s">
        <v>125</v>
      </c>
      <c r="B107" s="86" t="s">
        <v>126</v>
      </c>
      <c r="C107" s="55" t="s">
        <v>7</v>
      </c>
      <c r="D107" s="73">
        <v>2</v>
      </c>
      <c r="E107" s="57">
        <v>75.33</v>
      </c>
      <c r="F107" s="58">
        <f>D107*E107</f>
        <v>150.66</v>
      </c>
      <c r="G107" s="176" t="s">
        <v>368</v>
      </c>
      <c r="H107" s="178"/>
      <c r="I107" s="178"/>
    </row>
    <row r="108" spans="1:9" s="23" customFormat="1" ht="18.75" x14ac:dyDescent="0.25">
      <c r="A108" s="60" t="s">
        <v>127</v>
      </c>
      <c r="B108" s="72" t="s">
        <v>128</v>
      </c>
      <c r="C108" s="62"/>
      <c r="D108" s="73"/>
      <c r="E108" s="57"/>
      <c r="F108" s="58"/>
      <c r="G108" s="176"/>
      <c r="H108" s="178"/>
      <c r="I108" s="178"/>
    </row>
    <row r="109" spans="1:9" s="23" customFormat="1" ht="94.5" x14ac:dyDescent="0.25">
      <c r="A109" s="60"/>
      <c r="B109" s="61" t="s">
        <v>129</v>
      </c>
      <c r="C109" s="62"/>
      <c r="D109" s="73"/>
      <c r="E109" s="57"/>
      <c r="F109" s="58"/>
      <c r="G109" s="176"/>
      <c r="H109" s="178"/>
      <c r="I109" s="178"/>
    </row>
    <row r="110" spans="1:9" s="23" customFormat="1" ht="18.75" x14ac:dyDescent="0.25">
      <c r="A110" s="60"/>
      <c r="B110" s="72"/>
      <c r="C110" s="62"/>
      <c r="D110" s="73"/>
      <c r="E110" s="57"/>
      <c r="F110" s="58"/>
      <c r="G110" s="176"/>
      <c r="H110" s="178"/>
      <c r="I110" s="178"/>
    </row>
    <row r="111" spans="1:9" s="23" customFormat="1" ht="31.5" x14ac:dyDescent="0.25">
      <c r="A111" s="60" t="s">
        <v>130</v>
      </c>
      <c r="B111" s="63" t="s">
        <v>131</v>
      </c>
      <c r="C111" s="55" t="s">
        <v>20</v>
      </c>
      <c r="D111" s="73">
        <v>20</v>
      </c>
      <c r="E111" s="57">
        <v>23.26</v>
      </c>
      <c r="F111" s="58">
        <f>D111*E111</f>
        <v>465.20000000000005</v>
      </c>
      <c r="G111" s="176" t="s">
        <v>362</v>
      </c>
      <c r="H111" s="178"/>
      <c r="I111" s="178"/>
    </row>
    <row r="112" spans="1:9" s="23" customFormat="1" ht="18.75" x14ac:dyDescent="0.25">
      <c r="A112" s="60"/>
      <c r="B112" s="61"/>
      <c r="C112" s="62"/>
      <c r="D112" s="73"/>
      <c r="E112" s="57"/>
      <c r="F112" s="58"/>
      <c r="G112" s="176"/>
      <c r="H112" s="178"/>
      <c r="I112" s="178"/>
    </row>
    <row r="113" spans="1:9" s="23" customFormat="1" ht="31.5" x14ac:dyDescent="0.25">
      <c r="A113" s="60" t="s">
        <v>132</v>
      </c>
      <c r="B113" s="63" t="s">
        <v>133</v>
      </c>
      <c r="C113" s="55" t="s">
        <v>20</v>
      </c>
      <c r="D113" s="73">
        <v>45</v>
      </c>
      <c r="E113" s="57">
        <v>25.99</v>
      </c>
      <c r="F113" s="58">
        <f>D113*E113</f>
        <v>1169.55</v>
      </c>
      <c r="G113" s="176" t="s">
        <v>370</v>
      </c>
      <c r="H113" s="178"/>
      <c r="I113" s="178"/>
    </row>
    <row r="114" spans="1:9" s="23" customFormat="1" ht="18.75" x14ac:dyDescent="0.25">
      <c r="A114" s="60"/>
      <c r="B114" s="61"/>
      <c r="C114" s="62"/>
      <c r="D114" s="73"/>
      <c r="E114" s="57"/>
      <c r="F114" s="58"/>
      <c r="G114" s="176"/>
      <c r="H114" s="178"/>
      <c r="I114" s="178"/>
    </row>
    <row r="115" spans="1:9" s="23" customFormat="1" ht="31.5" x14ac:dyDescent="0.25">
      <c r="A115" s="60" t="s">
        <v>134</v>
      </c>
      <c r="B115" s="63" t="s">
        <v>135</v>
      </c>
      <c r="C115" s="55" t="s">
        <v>20</v>
      </c>
      <c r="D115" s="73">
        <v>32</v>
      </c>
      <c r="E115" s="57">
        <v>31.97</v>
      </c>
      <c r="F115" s="58">
        <f>D115*E115</f>
        <v>1023.04</v>
      </c>
      <c r="G115" s="176" t="s">
        <v>371</v>
      </c>
      <c r="H115" s="178"/>
      <c r="I115" s="178"/>
    </row>
    <row r="116" spans="1:9" s="23" customFormat="1" ht="18.75" x14ac:dyDescent="0.25">
      <c r="A116" s="60"/>
      <c r="B116" s="61"/>
      <c r="C116" s="62"/>
      <c r="D116" s="73"/>
      <c r="E116" s="57"/>
      <c r="F116" s="58"/>
      <c r="G116" s="176"/>
      <c r="H116" s="178"/>
      <c r="I116" s="178"/>
    </row>
    <row r="117" spans="1:9" s="23" customFormat="1" ht="31.5" x14ac:dyDescent="0.25">
      <c r="A117" s="60" t="s">
        <v>136</v>
      </c>
      <c r="B117" s="63" t="s">
        <v>137</v>
      </c>
      <c r="C117" s="55" t="s">
        <v>20</v>
      </c>
      <c r="D117" s="73">
        <v>10</v>
      </c>
      <c r="E117" s="57">
        <v>22.35</v>
      </c>
      <c r="F117" s="58">
        <f>D117*E117</f>
        <v>223.5</v>
      </c>
      <c r="G117" s="176" t="s">
        <v>372</v>
      </c>
      <c r="H117" s="178"/>
      <c r="I117" s="178"/>
    </row>
    <row r="118" spans="1:9" s="23" customFormat="1" ht="18.75" x14ac:dyDescent="0.25">
      <c r="A118" s="60"/>
      <c r="B118" s="61"/>
      <c r="C118" s="62"/>
      <c r="D118" s="73"/>
      <c r="E118" s="57"/>
      <c r="F118" s="58"/>
      <c r="G118" s="176"/>
      <c r="H118" s="178"/>
      <c r="I118" s="178"/>
    </row>
    <row r="119" spans="1:9" s="23" customFormat="1" ht="31.5" x14ac:dyDescent="0.25">
      <c r="A119" s="60" t="s">
        <v>138</v>
      </c>
      <c r="B119" s="63" t="s">
        <v>139</v>
      </c>
      <c r="C119" s="55" t="s">
        <v>20</v>
      </c>
      <c r="D119" s="73">
        <v>5</v>
      </c>
      <c r="E119" s="57">
        <v>24.71</v>
      </c>
      <c r="F119" s="58">
        <f>D119*E119</f>
        <v>123.55000000000001</v>
      </c>
      <c r="G119" s="176" t="s">
        <v>373</v>
      </c>
      <c r="H119" s="178"/>
      <c r="I119" s="178"/>
    </row>
    <row r="120" spans="1:9" s="23" customFormat="1" ht="18.75" x14ac:dyDescent="0.25">
      <c r="A120" s="60" t="s">
        <v>140</v>
      </c>
      <c r="B120" s="72" t="s">
        <v>141</v>
      </c>
      <c r="C120" s="62"/>
      <c r="D120" s="73"/>
      <c r="E120" s="57"/>
      <c r="F120" s="58"/>
      <c r="G120" s="176"/>
      <c r="H120" s="178"/>
      <c r="I120" s="178"/>
    </row>
    <row r="121" spans="1:9" s="23" customFormat="1" ht="94.5" x14ac:dyDescent="0.25">
      <c r="A121" s="60"/>
      <c r="B121" s="61" t="s">
        <v>142</v>
      </c>
      <c r="C121" s="62"/>
      <c r="D121" s="73"/>
      <c r="E121" s="57"/>
      <c r="F121" s="58"/>
      <c r="G121" s="176"/>
      <c r="H121" s="178"/>
      <c r="I121" s="178"/>
    </row>
    <row r="122" spans="1:9" s="23" customFormat="1" ht="18.75" x14ac:dyDescent="0.25">
      <c r="A122" s="60"/>
      <c r="B122" s="72"/>
      <c r="C122" s="62"/>
      <c r="D122" s="73"/>
      <c r="E122" s="57"/>
      <c r="F122" s="58"/>
      <c r="G122" s="176"/>
      <c r="H122" s="178"/>
      <c r="I122" s="178"/>
    </row>
    <row r="123" spans="1:9" s="23" customFormat="1" ht="18.75" x14ac:dyDescent="0.25">
      <c r="A123" s="60" t="s">
        <v>143</v>
      </c>
      <c r="B123" s="63" t="s">
        <v>144</v>
      </c>
      <c r="C123" s="55" t="s">
        <v>7</v>
      </c>
      <c r="D123" s="73">
        <v>2</v>
      </c>
      <c r="E123" s="57">
        <v>615.99</v>
      </c>
      <c r="F123" s="58">
        <f>D123*E123</f>
        <v>1231.98</v>
      </c>
      <c r="G123" s="176" t="s">
        <v>368</v>
      </c>
      <c r="H123" s="178"/>
      <c r="I123" s="178"/>
    </row>
    <row r="124" spans="1:9" s="23" customFormat="1" ht="18.75" x14ac:dyDescent="0.25">
      <c r="A124" s="60" t="s">
        <v>145</v>
      </c>
      <c r="B124" s="72" t="s">
        <v>146</v>
      </c>
      <c r="C124" s="62"/>
      <c r="D124" s="73"/>
      <c r="E124" s="57"/>
      <c r="F124" s="58"/>
      <c r="G124" s="176"/>
      <c r="H124" s="178"/>
      <c r="I124" s="178"/>
    </row>
    <row r="125" spans="1:9" s="23" customFormat="1" ht="18.75" x14ac:dyDescent="0.25">
      <c r="A125" s="60" t="s">
        <v>147</v>
      </c>
      <c r="B125" s="63" t="s">
        <v>148</v>
      </c>
      <c r="C125" s="55" t="s">
        <v>7</v>
      </c>
      <c r="D125" s="73">
        <v>9</v>
      </c>
      <c r="E125" s="57">
        <v>53.27</v>
      </c>
      <c r="F125" s="58">
        <f>D125*E125</f>
        <v>479.43</v>
      </c>
      <c r="G125" s="176" t="s">
        <v>369</v>
      </c>
      <c r="H125" s="178"/>
      <c r="I125" s="178"/>
    </row>
    <row r="126" spans="1:9" s="23" customFormat="1" ht="63" x14ac:dyDescent="0.25">
      <c r="A126" s="60"/>
      <c r="B126" s="61" t="s">
        <v>149</v>
      </c>
      <c r="C126" s="62"/>
      <c r="D126" s="73"/>
      <c r="E126" s="57"/>
      <c r="F126" s="58"/>
      <c r="G126" s="176"/>
      <c r="H126" s="178"/>
      <c r="I126" s="178"/>
    </row>
    <row r="127" spans="1:9" s="23" customFormat="1" ht="72" customHeight="1" x14ac:dyDescent="0.25">
      <c r="A127" s="60"/>
      <c r="B127" s="61"/>
      <c r="C127" s="62"/>
      <c r="D127" s="73"/>
      <c r="E127" s="57"/>
      <c r="F127" s="58"/>
      <c r="G127" s="176"/>
      <c r="H127" s="178"/>
      <c r="I127" s="178"/>
    </row>
    <row r="128" spans="1:9" s="23" customFormat="1" ht="18.75" x14ac:dyDescent="0.25">
      <c r="A128" s="60" t="s">
        <v>150</v>
      </c>
      <c r="B128" s="63" t="s">
        <v>151</v>
      </c>
      <c r="C128" s="55" t="s">
        <v>7</v>
      </c>
      <c r="D128" s="73">
        <v>7</v>
      </c>
      <c r="E128" s="57">
        <v>51.99</v>
      </c>
      <c r="F128" s="58">
        <f>D128*E128</f>
        <v>363.93</v>
      </c>
      <c r="G128" s="176" t="s">
        <v>375</v>
      </c>
      <c r="H128" s="178"/>
      <c r="I128" s="178"/>
    </row>
    <row r="129" spans="1:9" s="23" customFormat="1" ht="63" x14ac:dyDescent="0.25">
      <c r="A129" s="60"/>
      <c r="B129" s="61" t="s">
        <v>152</v>
      </c>
      <c r="C129" s="62"/>
      <c r="D129" s="73"/>
      <c r="E129" s="57"/>
      <c r="F129" s="58"/>
      <c r="G129" s="176"/>
      <c r="H129" s="178"/>
      <c r="I129" s="178"/>
    </row>
    <row r="130" spans="1:9" s="23" customFormat="1" ht="18.75" x14ac:dyDescent="0.25">
      <c r="A130" s="60"/>
      <c r="B130" s="61"/>
      <c r="C130" s="62"/>
      <c r="D130" s="73"/>
      <c r="E130" s="57"/>
      <c r="F130" s="58"/>
      <c r="G130" s="176"/>
      <c r="H130" s="178"/>
      <c r="I130" s="178"/>
    </row>
    <row r="131" spans="1:9" s="23" customFormat="1" ht="18.75" x14ac:dyDescent="0.25">
      <c r="A131" s="60" t="s">
        <v>153</v>
      </c>
      <c r="B131" s="63" t="s">
        <v>154</v>
      </c>
      <c r="C131" s="55" t="s">
        <v>7</v>
      </c>
      <c r="D131" s="73">
        <v>7</v>
      </c>
      <c r="E131" s="57">
        <v>39.68</v>
      </c>
      <c r="F131" s="58">
        <f>D131*E131</f>
        <v>277.76</v>
      </c>
      <c r="G131" s="176" t="s">
        <v>376</v>
      </c>
      <c r="H131" s="178"/>
      <c r="I131" s="178"/>
    </row>
    <row r="132" spans="1:9" s="23" customFormat="1" ht="18" customHeight="1" x14ac:dyDescent="0.25">
      <c r="A132" s="60"/>
      <c r="B132" s="61" t="s">
        <v>155</v>
      </c>
      <c r="C132" s="62"/>
      <c r="D132" s="73"/>
      <c r="E132" s="57"/>
      <c r="F132" s="58"/>
      <c r="G132" s="176"/>
      <c r="H132" s="178"/>
      <c r="I132" s="178"/>
    </row>
    <row r="133" spans="1:9" s="23" customFormat="1" ht="18.75" x14ac:dyDescent="0.25">
      <c r="A133" s="60"/>
      <c r="B133" s="61"/>
      <c r="C133" s="62"/>
      <c r="D133" s="73"/>
      <c r="E133" s="57"/>
      <c r="F133" s="58"/>
      <c r="G133" s="176"/>
      <c r="H133" s="178"/>
      <c r="I133" s="178"/>
    </row>
    <row r="134" spans="1:9" s="23" customFormat="1" ht="18.75" x14ac:dyDescent="0.25">
      <c r="A134" s="102"/>
      <c r="B134" s="91"/>
      <c r="C134" s="198" t="s">
        <v>25</v>
      </c>
      <c r="D134" s="199"/>
      <c r="E134" s="199"/>
      <c r="F134" s="74">
        <f>SUM(F82:F133)</f>
        <v>11957.949999999999</v>
      </c>
      <c r="G134" s="52"/>
      <c r="H134" s="59"/>
      <c r="I134" s="66"/>
    </row>
    <row r="135" spans="1:9" s="23" customFormat="1" ht="18.75" x14ac:dyDescent="0.25">
      <c r="A135" s="46" t="s">
        <v>156</v>
      </c>
      <c r="B135" s="47" t="s">
        <v>157</v>
      </c>
      <c r="C135" s="48"/>
      <c r="D135" s="75"/>
      <c r="E135" s="57"/>
      <c r="F135" s="58"/>
      <c r="G135" s="52"/>
      <c r="H135" s="59"/>
      <c r="I135" s="66"/>
    </row>
    <row r="136" spans="1:9" s="23" customFormat="1" ht="24" customHeight="1" x14ac:dyDescent="0.25">
      <c r="A136" s="60" t="s">
        <v>158</v>
      </c>
      <c r="B136" s="72" t="s">
        <v>70</v>
      </c>
      <c r="C136" s="62"/>
      <c r="D136" s="73"/>
      <c r="E136" s="57"/>
      <c r="F136" s="58"/>
      <c r="G136" s="52"/>
      <c r="H136" s="59"/>
      <c r="I136" s="83"/>
    </row>
    <row r="137" spans="1:9" s="23" customFormat="1" ht="31.5" x14ac:dyDescent="0.25">
      <c r="A137" s="60" t="s">
        <v>159</v>
      </c>
      <c r="B137" s="63" t="s">
        <v>160</v>
      </c>
      <c r="C137" s="55" t="s">
        <v>7</v>
      </c>
      <c r="D137" s="76">
        <v>8</v>
      </c>
      <c r="E137" s="57">
        <v>334.19</v>
      </c>
      <c r="F137" s="58">
        <f>D137*E137</f>
        <v>2673.52</v>
      </c>
      <c r="G137" s="52"/>
      <c r="H137" s="59"/>
      <c r="I137" s="83"/>
    </row>
    <row r="138" spans="1:9" s="23" customFormat="1" ht="110.25" x14ac:dyDescent="0.25">
      <c r="A138" s="60"/>
      <c r="B138" s="61" t="s">
        <v>161</v>
      </c>
      <c r="C138" s="62"/>
      <c r="D138" s="73"/>
      <c r="E138" s="57"/>
      <c r="F138" s="58"/>
      <c r="G138" s="176" t="s">
        <v>374</v>
      </c>
      <c r="H138" s="178"/>
      <c r="I138" s="178"/>
    </row>
    <row r="139" spans="1:9" s="23" customFormat="1" ht="18.75" x14ac:dyDescent="0.25">
      <c r="A139" s="60"/>
      <c r="B139" s="61"/>
      <c r="C139" s="62"/>
      <c r="D139" s="73"/>
      <c r="E139" s="57"/>
      <c r="F139" s="58"/>
      <c r="G139" s="176"/>
      <c r="H139" s="178"/>
      <c r="I139" s="178"/>
    </row>
    <row r="140" spans="1:9" s="23" customFormat="1" ht="18.75" x14ac:dyDescent="0.25">
      <c r="A140" s="60" t="s">
        <v>162</v>
      </c>
      <c r="B140" s="98" t="s">
        <v>163</v>
      </c>
      <c r="C140" s="55" t="s">
        <v>7</v>
      </c>
      <c r="D140" s="73">
        <v>2</v>
      </c>
      <c r="E140" s="57">
        <v>96.57</v>
      </c>
      <c r="F140" s="58">
        <f>D140*E140</f>
        <v>193.14</v>
      </c>
      <c r="G140" s="176"/>
      <c r="H140" s="178"/>
      <c r="I140" s="178"/>
    </row>
    <row r="141" spans="1:9" s="23" customFormat="1" ht="63" x14ac:dyDescent="0.25">
      <c r="A141" s="60"/>
      <c r="B141" s="97" t="s">
        <v>164</v>
      </c>
      <c r="C141" s="62"/>
      <c r="D141" s="73"/>
      <c r="E141" s="57"/>
      <c r="F141" s="58"/>
      <c r="G141" s="176" t="s">
        <v>368</v>
      </c>
      <c r="H141" s="178"/>
      <c r="I141" s="178"/>
    </row>
    <row r="142" spans="1:9" s="23" customFormat="1" ht="18.75" x14ac:dyDescent="0.25">
      <c r="A142" s="60"/>
      <c r="B142" s="61"/>
      <c r="C142" s="62"/>
      <c r="D142" s="73"/>
      <c r="E142" s="57"/>
      <c r="F142" s="58"/>
      <c r="G142" s="176"/>
      <c r="H142" s="178"/>
      <c r="I142" s="178"/>
    </row>
    <row r="143" spans="1:9" s="23" customFormat="1" ht="18.75" x14ac:dyDescent="0.25">
      <c r="A143" s="60" t="s">
        <v>165</v>
      </c>
      <c r="B143" s="72" t="s">
        <v>166</v>
      </c>
      <c r="C143" s="62"/>
      <c r="D143" s="73"/>
      <c r="E143" s="57"/>
      <c r="F143" s="58"/>
      <c r="G143" s="176"/>
      <c r="H143" s="178"/>
      <c r="I143" s="178"/>
    </row>
    <row r="144" spans="1:9" s="23" customFormat="1" ht="94.5" x14ac:dyDescent="0.25">
      <c r="A144" s="60"/>
      <c r="B144" s="61" t="s">
        <v>167</v>
      </c>
      <c r="C144" s="62"/>
      <c r="D144" s="73"/>
      <c r="E144" s="57"/>
      <c r="F144" s="58"/>
      <c r="G144" s="176"/>
      <c r="H144" s="178"/>
      <c r="I144" s="178"/>
    </row>
    <row r="145" spans="1:9" s="23" customFormat="1" ht="18.75" x14ac:dyDescent="0.25">
      <c r="A145" s="60"/>
      <c r="B145" s="72"/>
      <c r="C145" s="62"/>
      <c r="D145" s="73"/>
      <c r="E145" s="57"/>
      <c r="F145" s="58"/>
      <c r="G145" s="176"/>
      <c r="H145" s="178"/>
      <c r="I145" s="178"/>
    </row>
    <row r="146" spans="1:9" s="23" customFormat="1" ht="18.75" x14ac:dyDescent="0.25">
      <c r="A146" s="60" t="s">
        <v>168</v>
      </c>
      <c r="B146" s="63" t="s">
        <v>169</v>
      </c>
      <c r="C146" s="55" t="s">
        <v>20</v>
      </c>
      <c r="D146" s="73">
        <v>10</v>
      </c>
      <c r="E146" s="57">
        <v>26.19</v>
      </c>
      <c r="F146" s="58">
        <f>D146*E146</f>
        <v>261.90000000000003</v>
      </c>
      <c r="G146" s="176" t="s">
        <v>372</v>
      </c>
      <c r="H146" s="178"/>
      <c r="I146" s="178"/>
    </row>
    <row r="147" spans="1:9" s="23" customFormat="1" ht="18.75" x14ac:dyDescent="0.25">
      <c r="A147" s="60"/>
      <c r="B147" s="61"/>
      <c r="C147" s="62"/>
      <c r="D147" s="73"/>
      <c r="E147" s="57"/>
      <c r="F147" s="58"/>
      <c r="G147" s="176"/>
      <c r="H147" s="178"/>
      <c r="I147" s="178"/>
    </row>
    <row r="148" spans="1:9" s="23" customFormat="1" ht="18.75" x14ac:dyDescent="0.25">
      <c r="A148" s="60" t="s">
        <v>170</v>
      </c>
      <c r="B148" s="63" t="s">
        <v>171</v>
      </c>
      <c r="C148" s="55" t="s">
        <v>20</v>
      </c>
      <c r="D148" s="73">
        <v>60</v>
      </c>
      <c r="E148" s="57">
        <v>42.17</v>
      </c>
      <c r="F148" s="58">
        <f>D148*E148</f>
        <v>2530.2000000000003</v>
      </c>
      <c r="G148" s="176" t="s">
        <v>378</v>
      </c>
      <c r="H148" s="178"/>
      <c r="I148" s="178"/>
    </row>
    <row r="149" spans="1:9" s="23" customFormat="1" ht="18.75" x14ac:dyDescent="0.25">
      <c r="A149" s="60"/>
      <c r="B149" s="63"/>
      <c r="C149" s="62"/>
      <c r="D149" s="73"/>
      <c r="E149" s="57"/>
      <c r="F149" s="58"/>
      <c r="G149" s="176"/>
      <c r="H149" s="178"/>
      <c r="I149" s="178"/>
    </row>
    <row r="150" spans="1:9" s="23" customFormat="1" ht="18.75" x14ac:dyDescent="0.25">
      <c r="A150" s="60" t="s">
        <v>172</v>
      </c>
      <c r="B150" s="63" t="s">
        <v>173</v>
      </c>
      <c r="C150" s="55" t="s">
        <v>20</v>
      </c>
      <c r="D150" s="73">
        <v>15</v>
      </c>
      <c r="E150" s="57">
        <v>71.3</v>
      </c>
      <c r="F150" s="58">
        <f>D150*E150</f>
        <v>1069.5</v>
      </c>
      <c r="G150" s="176" t="s">
        <v>379</v>
      </c>
      <c r="H150" s="178"/>
      <c r="I150" s="178"/>
    </row>
    <row r="151" spans="1:9" s="23" customFormat="1" ht="18.75" x14ac:dyDescent="0.25">
      <c r="A151" s="60"/>
      <c r="B151" s="61"/>
      <c r="C151" s="62"/>
      <c r="D151" s="73"/>
      <c r="E151" s="57"/>
      <c r="F151" s="58"/>
      <c r="G151" s="176"/>
      <c r="H151" s="178"/>
      <c r="I151" s="178"/>
    </row>
    <row r="152" spans="1:9" s="23" customFormat="1" ht="74.25" customHeight="1" x14ac:dyDescent="0.25">
      <c r="A152" s="60" t="s">
        <v>174</v>
      </c>
      <c r="B152" s="72" t="s">
        <v>175</v>
      </c>
      <c r="C152" s="62"/>
      <c r="D152" s="73"/>
      <c r="E152" s="57"/>
      <c r="F152" s="58"/>
      <c r="G152" s="176"/>
      <c r="H152" s="178"/>
      <c r="I152" s="178"/>
    </row>
    <row r="153" spans="1:9" s="23" customFormat="1" ht="18.75" x14ac:dyDescent="0.25">
      <c r="A153" s="60" t="s">
        <v>176</v>
      </c>
      <c r="B153" s="63" t="s">
        <v>177</v>
      </c>
      <c r="C153" s="55" t="s">
        <v>7</v>
      </c>
      <c r="D153" s="73">
        <v>1</v>
      </c>
      <c r="E153" s="57">
        <v>283.07</v>
      </c>
      <c r="F153" s="58">
        <f>D153*E153</f>
        <v>283.07</v>
      </c>
      <c r="G153" s="176"/>
      <c r="H153" s="178"/>
      <c r="I153" s="178"/>
    </row>
    <row r="154" spans="1:9" s="23" customFormat="1" ht="63" x14ac:dyDescent="0.25">
      <c r="A154" s="60"/>
      <c r="B154" s="61" t="s">
        <v>178</v>
      </c>
      <c r="C154" s="62"/>
      <c r="D154" s="73"/>
      <c r="E154" s="57"/>
      <c r="F154" s="58"/>
      <c r="G154" s="176" t="s">
        <v>350</v>
      </c>
      <c r="H154" s="178"/>
      <c r="I154" s="178"/>
    </row>
    <row r="155" spans="1:9" s="23" customFormat="1" ht="9.75" customHeight="1" x14ac:dyDescent="0.25">
      <c r="A155" s="60"/>
      <c r="B155" s="61"/>
      <c r="C155" s="62"/>
      <c r="D155" s="73"/>
      <c r="E155" s="57"/>
      <c r="F155" s="58"/>
      <c r="G155" s="176"/>
      <c r="H155" s="178"/>
      <c r="I155" s="178"/>
    </row>
    <row r="156" spans="1:9" s="23" customFormat="1" ht="31.5" x14ac:dyDescent="0.25">
      <c r="A156" s="60" t="s">
        <v>179</v>
      </c>
      <c r="B156" s="68" t="s">
        <v>180</v>
      </c>
      <c r="C156" s="55" t="s">
        <v>7</v>
      </c>
      <c r="D156" s="73">
        <v>2</v>
      </c>
      <c r="E156" s="57">
        <v>1831.34</v>
      </c>
      <c r="F156" s="58">
        <f>D156*E156</f>
        <v>3662.68</v>
      </c>
      <c r="G156" s="176" t="s">
        <v>368</v>
      </c>
      <c r="H156" s="178"/>
      <c r="I156" s="178"/>
    </row>
    <row r="157" spans="1:9" s="23" customFormat="1" ht="78.75" x14ac:dyDescent="0.25">
      <c r="A157" s="60"/>
      <c r="B157" s="69" t="s">
        <v>181</v>
      </c>
      <c r="C157" s="62"/>
      <c r="D157" s="73"/>
      <c r="E157" s="57"/>
      <c r="F157" s="58"/>
      <c r="G157" s="176"/>
      <c r="H157" s="178"/>
      <c r="I157" s="178"/>
    </row>
    <row r="158" spans="1:9" s="23" customFormat="1" ht="51" customHeight="1" x14ac:dyDescent="0.25">
      <c r="A158" s="60" t="s">
        <v>182</v>
      </c>
      <c r="B158" s="72" t="s">
        <v>183</v>
      </c>
      <c r="C158" s="62"/>
      <c r="D158" s="73"/>
      <c r="E158" s="57"/>
      <c r="F158" s="58"/>
      <c r="G158" s="176"/>
      <c r="H158" s="178"/>
      <c r="I158" s="178"/>
    </row>
    <row r="159" spans="1:9" s="23" customFormat="1" ht="18" customHeight="1" x14ac:dyDescent="0.25">
      <c r="A159" s="60" t="s">
        <v>184</v>
      </c>
      <c r="B159" s="63" t="s">
        <v>185</v>
      </c>
      <c r="C159" s="55" t="s">
        <v>7</v>
      </c>
      <c r="D159" s="73">
        <v>10</v>
      </c>
      <c r="E159" s="57">
        <v>57.74</v>
      </c>
      <c r="F159" s="58">
        <f>D159*E159</f>
        <v>577.4</v>
      </c>
      <c r="G159" s="176" t="s">
        <v>380</v>
      </c>
      <c r="H159" s="178"/>
      <c r="I159" s="178"/>
    </row>
    <row r="160" spans="1:9" s="23" customFormat="1" ht="47.25" x14ac:dyDescent="0.25">
      <c r="A160" s="60"/>
      <c r="B160" s="61" t="s">
        <v>186</v>
      </c>
      <c r="C160" s="62"/>
      <c r="D160" s="73"/>
      <c r="E160" s="57"/>
      <c r="F160" s="58"/>
      <c r="G160" s="176"/>
      <c r="H160" s="178"/>
      <c r="I160" s="178"/>
    </row>
    <row r="161" spans="1:9" s="23" customFormat="1" ht="18.75" x14ac:dyDescent="0.25">
      <c r="A161" s="95"/>
      <c r="B161" s="99"/>
      <c r="C161" s="198" t="s">
        <v>25</v>
      </c>
      <c r="D161" s="199"/>
      <c r="E161" s="199"/>
      <c r="F161" s="74">
        <f>SUM(F136:F160)</f>
        <v>11251.41</v>
      </c>
      <c r="G161" s="52"/>
      <c r="H161" s="59"/>
      <c r="I161" s="66"/>
    </row>
    <row r="162" spans="1:9" s="23" customFormat="1" ht="18.75" x14ac:dyDescent="0.25">
      <c r="A162" s="46">
        <v>100000</v>
      </c>
      <c r="B162" s="47" t="s">
        <v>187</v>
      </c>
      <c r="C162" s="48"/>
      <c r="D162" s="75"/>
      <c r="E162" s="57"/>
      <c r="F162" s="58"/>
      <c r="G162" s="52"/>
      <c r="H162" s="59"/>
      <c r="I162" s="66"/>
    </row>
    <row r="163" spans="1:9" s="23" customFormat="1" ht="18.75" x14ac:dyDescent="0.25">
      <c r="A163" s="60"/>
      <c r="B163" s="61"/>
      <c r="C163" s="62"/>
      <c r="D163" s="73"/>
      <c r="E163" s="57"/>
      <c r="F163" s="58"/>
      <c r="G163" s="52"/>
      <c r="H163" s="59"/>
      <c r="I163" s="66"/>
    </row>
    <row r="164" spans="1:9" s="23" customFormat="1" ht="18.75" x14ac:dyDescent="0.25">
      <c r="A164" s="60" t="s">
        <v>188</v>
      </c>
      <c r="B164" s="72" t="s">
        <v>189</v>
      </c>
      <c r="C164" s="62"/>
      <c r="D164" s="73"/>
      <c r="E164" s="57"/>
      <c r="F164" s="58"/>
      <c r="G164" s="52"/>
      <c r="H164" s="59"/>
      <c r="I164" s="66"/>
    </row>
    <row r="165" spans="1:9" s="23" customFormat="1" ht="18.75" x14ac:dyDescent="0.25">
      <c r="A165" s="60" t="s">
        <v>190</v>
      </c>
      <c r="B165" s="63" t="s">
        <v>191</v>
      </c>
      <c r="C165" s="55" t="s">
        <v>7</v>
      </c>
      <c r="D165" s="73">
        <v>50</v>
      </c>
      <c r="E165" s="57">
        <v>24.1</v>
      </c>
      <c r="F165" s="58">
        <f>D165*E165</f>
        <v>1205</v>
      </c>
      <c r="G165" s="52"/>
      <c r="H165" s="59"/>
      <c r="I165" s="83"/>
    </row>
    <row r="166" spans="1:9" s="23" customFormat="1" ht="63" x14ac:dyDescent="0.25">
      <c r="A166" s="60"/>
      <c r="B166" s="61" t="s">
        <v>192</v>
      </c>
      <c r="C166" s="62"/>
      <c r="D166" s="73"/>
      <c r="E166" s="57"/>
      <c r="F166" s="58"/>
      <c r="G166" s="176" t="s">
        <v>381</v>
      </c>
      <c r="H166" s="178"/>
      <c r="I166" s="178"/>
    </row>
    <row r="167" spans="1:9" s="23" customFormat="1" ht="18.75" x14ac:dyDescent="0.25">
      <c r="A167" s="60"/>
      <c r="B167" s="61"/>
      <c r="C167" s="62"/>
      <c r="D167" s="73"/>
      <c r="E167" s="57"/>
      <c r="F167" s="58"/>
      <c r="G167" s="176"/>
      <c r="H167" s="178"/>
      <c r="I167" s="178"/>
    </row>
    <row r="168" spans="1:9" s="23" customFormat="1" ht="18.75" x14ac:dyDescent="0.25">
      <c r="A168" s="60" t="s">
        <v>193</v>
      </c>
      <c r="B168" s="63" t="s">
        <v>194</v>
      </c>
      <c r="C168" s="55" t="s">
        <v>7</v>
      </c>
      <c r="D168" s="73">
        <v>10</v>
      </c>
      <c r="E168" s="57">
        <v>14.2</v>
      </c>
      <c r="F168" s="58">
        <f>D168*E168</f>
        <v>142</v>
      </c>
      <c r="G168" s="176"/>
      <c r="H168" s="178"/>
      <c r="I168" s="178"/>
    </row>
    <row r="169" spans="1:9" s="23" customFormat="1" ht="63" x14ac:dyDescent="0.25">
      <c r="A169" s="60"/>
      <c r="B169" s="61" t="s">
        <v>195</v>
      </c>
      <c r="C169" s="62"/>
      <c r="D169" s="73"/>
      <c r="E169" s="57"/>
      <c r="F169" s="58"/>
      <c r="G169" s="176" t="s">
        <v>380</v>
      </c>
      <c r="H169" s="178"/>
      <c r="I169" s="178"/>
    </row>
    <row r="170" spans="1:9" s="23" customFormat="1" ht="18.75" x14ac:dyDescent="0.25">
      <c r="A170" s="60"/>
      <c r="B170" s="61"/>
      <c r="C170" s="62"/>
      <c r="D170" s="73"/>
      <c r="E170" s="57"/>
      <c r="F170" s="58"/>
      <c r="G170" s="176"/>
      <c r="H170" s="178"/>
      <c r="I170" s="178"/>
    </row>
    <row r="171" spans="1:9" s="23" customFormat="1" ht="18.75" x14ac:dyDescent="0.25">
      <c r="A171" s="60" t="s">
        <v>196</v>
      </c>
      <c r="B171" s="63" t="s">
        <v>197</v>
      </c>
      <c r="C171" s="55" t="s">
        <v>7</v>
      </c>
      <c r="D171" s="73">
        <v>5</v>
      </c>
      <c r="E171" s="57">
        <v>22.46</v>
      </c>
      <c r="F171" s="58">
        <f>D171*E171</f>
        <v>112.30000000000001</v>
      </c>
      <c r="G171" s="176" t="s">
        <v>377</v>
      </c>
      <c r="H171" s="178"/>
      <c r="I171" s="178"/>
    </row>
    <row r="172" spans="1:9" s="23" customFormat="1" ht="63" x14ac:dyDescent="0.25">
      <c r="A172" s="60"/>
      <c r="B172" s="61" t="s">
        <v>198</v>
      </c>
      <c r="C172" s="62"/>
      <c r="D172" s="73"/>
      <c r="E172" s="57"/>
      <c r="F172" s="58"/>
      <c r="G172" s="176"/>
      <c r="H172" s="178"/>
      <c r="I172" s="178"/>
    </row>
    <row r="173" spans="1:9" s="23" customFormat="1" ht="18.75" x14ac:dyDescent="0.25">
      <c r="A173" s="60"/>
      <c r="B173" s="61"/>
      <c r="C173" s="62"/>
      <c r="D173" s="73"/>
      <c r="E173" s="57"/>
      <c r="F173" s="58"/>
      <c r="G173" s="176"/>
      <c r="H173" s="178"/>
      <c r="I173" s="178"/>
    </row>
    <row r="174" spans="1:9" s="23" customFormat="1" ht="18.75" x14ac:dyDescent="0.25">
      <c r="A174" s="60" t="s">
        <v>199</v>
      </c>
      <c r="B174" s="63" t="s">
        <v>200</v>
      </c>
      <c r="C174" s="55" t="s">
        <v>7</v>
      </c>
      <c r="D174" s="73">
        <v>6</v>
      </c>
      <c r="E174" s="57">
        <v>5.55</v>
      </c>
      <c r="F174" s="58">
        <f>D174*E174</f>
        <v>33.299999999999997</v>
      </c>
      <c r="G174" s="176" t="s">
        <v>355</v>
      </c>
      <c r="H174" s="178"/>
      <c r="I174" s="178"/>
    </row>
    <row r="175" spans="1:9" s="23" customFormat="1" ht="31.5" x14ac:dyDescent="0.25">
      <c r="A175" s="60"/>
      <c r="B175" s="61" t="s">
        <v>201</v>
      </c>
      <c r="C175" s="62"/>
      <c r="D175" s="73"/>
      <c r="E175" s="57"/>
      <c r="F175" s="58"/>
      <c r="G175" s="176"/>
      <c r="H175" s="178"/>
      <c r="I175" s="178"/>
    </row>
    <row r="176" spans="1:9" s="23" customFormat="1" ht="18.75" x14ac:dyDescent="0.25">
      <c r="A176" s="60"/>
      <c r="B176" s="61"/>
      <c r="C176" s="62"/>
      <c r="D176" s="73"/>
      <c r="E176" s="57"/>
      <c r="F176" s="58"/>
      <c r="G176" s="176"/>
      <c r="H176" s="178"/>
      <c r="I176" s="178"/>
    </row>
    <row r="177" spans="1:9" s="23" customFormat="1" ht="18.75" x14ac:dyDescent="0.25">
      <c r="A177" s="60" t="s">
        <v>202</v>
      </c>
      <c r="B177" s="72" t="s">
        <v>203</v>
      </c>
      <c r="C177" s="62"/>
      <c r="D177" s="73"/>
      <c r="E177" s="57"/>
      <c r="F177" s="58"/>
      <c r="G177" s="176"/>
      <c r="H177" s="178"/>
      <c r="I177" s="178"/>
    </row>
    <row r="178" spans="1:9" s="23" customFormat="1" ht="94.5" x14ac:dyDescent="0.25">
      <c r="A178" s="60"/>
      <c r="B178" s="61" t="s">
        <v>204</v>
      </c>
      <c r="C178" s="62"/>
      <c r="D178" s="73"/>
      <c r="E178" s="57"/>
      <c r="F178" s="58"/>
      <c r="G178" s="176"/>
      <c r="H178" s="178"/>
      <c r="I178" s="178"/>
    </row>
    <row r="179" spans="1:9" s="23" customFormat="1" ht="18.75" x14ac:dyDescent="0.25">
      <c r="A179" s="60"/>
      <c r="B179" s="72"/>
      <c r="C179" s="62"/>
      <c r="D179" s="73"/>
      <c r="E179" s="57"/>
      <c r="F179" s="58"/>
      <c r="G179" s="176"/>
      <c r="H179" s="178"/>
      <c r="I179" s="178"/>
    </row>
    <row r="180" spans="1:9" s="23" customFormat="1" ht="18.75" x14ac:dyDescent="0.25">
      <c r="A180" s="60" t="s">
        <v>205</v>
      </c>
      <c r="B180" s="63" t="s">
        <v>206</v>
      </c>
      <c r="C180" s="55" t="s">
        <v>7</v>
      </c>
      <c r="D180" s="73">
        <v>6</v>
      </c>
      <c r="E180" s="57">
        <v>18.84</v>
      </c>
      <c r="F180" s="58">
        <f>D180*E180</f>
        <v>113.03999999999999</v>
      </c>
      <c r="G180" s="176" t="s">
        <v>355</v>
      </c>
      <c r="H180" s="178"/>
      <c r="I180" s="178"/>
    </row>
    <row r="181" spans="1:9" s="23" customFormat="1" ht="18.75" x14ac:dyDescent="0.25">
      <c r="A181" s="60"/>
      <c r="B181" s="61"/>
      <c r="C181" s="62"/>
      <c r="D181" s="73"/>
      <c r="E181" s="57"/>
      <c r="F181" s="58"/>
      <c r="G181" s="176"/>
      <c r="H181" s="178"/>
      <c r="I181" s="178"/>
    </row>
    <row r="182" spans="1:9" s="23" customFormat="1" ht="18.75" x14ac:dyDescent="0.25">
      <c r="A182" s="60" t="s">
        <v>207</v>
      </c>
      <c r="B182" s="63" t="s">
        <v>208</v>
      </c>
      <c r="C182" s="55" t="s">
        <v>7</v>
      </c>
      <c r="D182" s="73">
        <v>3</v>
      </c>
      <c r="E182" s="57">
        <v>44.6</v>
      </c>
      <c r="F182" s="58">
        <f>D182*E182</f>
        <v>133.80000000000001</v>
      </c>
      <c r="G182" s="176" t="s">
        <v>366</v>
      </c>
      <c r="H182" s="178"/>
      <c r="I182" s="178"/>
    </row>
    <row r="183" spans="1:9" s="23" customFormat="1" ht="18.75" x14ac:dyDescent="0.25">
      <c r="A183" s="60" t="s">
        <v>209</v>
      </c>
      <c r="B183" s="72" t="s">
        <v>210</v>
      </c>
      <c r="C183" s="62"/>
      <c r="D183" s="73"/>
      <c r="E183" s="57"/>
      <c r="F183" s="58"/>
      <c r="G183" s="176"/>
      <c r="H183" s="178"/>
      <c r="I183" s="178"/>
    </row>
    <row r="184" spans="1:9" s="23" customFormat="1" ht="78.75" x14ac:dyDescent="0.25">
      <c r="A184" s="60"/>
      <c r="B184" s="61" t="s">
        <v>211</v>
      </c>
      <c r="C184" s="62"/>
      <c r="D184" s="73"/>
      <c r="E184" s="57"/>
      <c r="F184" s="58"/>
      <c r="G184" s="176"/>
      <c r="H184" s="178"/>
      <c r="I184" s="178"/>
    </row>
    <row r="185" spans="1:9" s="23" customFormat="1" ht="18.75" x14ac:dyDescent="0.25">
      <c r="A185" s="60"/>
      <c r="B185" s="72"/>
      <c r="C185" s="62"/>
      <c r="D185" s="73"/>
      <c r="E185" s="57"/>
      <c r="F185" s="58"/>
      <c r="G185" s="176"/>
      <c r="H185" s="178"/>
      <c r="I185" s="178"/>
    </row>
    <row r="186" spans="1:9" s="23" customFormat="1" ht="18.75" x14ac:dyDescent="0.25">
      <c r="A186" s="60" t="s">
        <v>212</v>
      </c>
      <c r="B186" s="63" t="s">
        <v>213</v>
      </c>
      <c r="C186" s="55" t="s">
        <v>20</v>
      </c>
      <c r="D186" s="73">
        <v>800</v>
      </c>
      <c r="E186" s="57">
        <v>5.3</v>
      </c>
      <c r="F186" s="58">
        <f>D186*E186</f>
        <v>4240</v>
      </c>
      <c r="G186" s="176" t="s">
        <v>382</v>
      </c>
      <c r="H186" s="178"/>
      <c r="I186" s="178"/>
    </row>
    <row r="187" spans="1:9" s="23" customFormat="1" ht="18.75" x14ac:dyDescent="0.25">
      <c r="A187" s="60"/>
      <c r="B187" s="61"/>
      <c r="C187" s="62"/>
      <c r="D187" s="73"/>
      <c r="E187" s="57"/>
      <c r="F187" s="58"/>
      <c r="G187" s="176"/>
      <c r="H187" s="178"/>
      <c r="I187" s="178"/>
    </row>
    <row r="188" spans="1:9" s="23" customFormat="1" ht="18.75" x14ac:dyDescent="0.25">
      <c r="A188" s="60" t="s">
        <v>214</v>
      </c>
      <c r="B188" s="63" t="s">
        <v>215</v>
      </c>
      <c r="C188" s="55" t="s">
        <v>20</v>
      </c>
      <c r="D188" s="73">
        <v>300</v>
      </c>
      <c r="E188" s="57">
        <v>6.3</v>
      </c>
      <c r="F188" s="58">
        <f>D188*E188</f>
        <v>1890</v>
      </c>
      <c r="G188" s="176" t="s">
        <v>364</v>
      </c>
      <c r="H188" s="178"/>
      <c r="I188" s="178"/>
    </row>
    <row r="189" spans="1:9" s="23" customFormat="1" ht="18.75" x14ac:dyDescent="0.25">
      <c r="A189" s="60"/>
      <c r="B189" s="61"/>
      <c r="C189" s="62"/>
      <c r="D189" s="73"/>
      <c r="E189" s="57"/>
      <c r="F189" s="58"/>
      <c r="G189" s="176"/>
      <c r="H189" s="178"/>
      <c r="I189" s="178"/>
    </row>
    <row r="190" spans="1:9" s="23" customFormat="1" ht="18.75" x14ac:dyDescent="0.25">
      <c r="A190" s="60" t="s">
        <v>216</v>
      </c>
      <c r="B190" s="63" t="s">
        <v>217</v>
      </c>
      <c r="C190" s="55" t="s">
        <v>20</v>
      </c>
      <c r="D190" s="73">
        <v>120</v>
      </c>
      <c r="E190" s="57">
        <v>7.4</v>
      </c>
      <c r="F190" s="58">
        <f>D190*E190</f>
        <v>888</v>
      </c>
      <c r="G190" s="176" t="s">
        <v>383</v>
      </c>
      <c r="H190" s="178"/>
      <c r="I190" s="178"/>
    </row>
    <row r="191" spans="1:9" s="23" customFormat="1" ht="18.75" x14ac:dyDescent="0.25">
      <c r="A191" s="60"/>
      <c r="B191" s="61"/>
      <c r="C191" s="62"/>
      <c r="D191" s="73"/>
      <c r="E191" s="57"/>
      <c r="F191" s="58"/>
      <c r="G191" s="176"/>
      <c r="H191" s="178"/>
      <c r="I191" s="178"/>
    </row>
    <row r="192" spans="1:9" s="23" customFormat="1" ht="18.75" x14ac:dyDescent="0.25">
      <c r="A192" s="60" t="s">
        <v>218</v>
      </c>
      <c r="B192" s="72" t="s">
        <v>219</v>
      </c>
      <c r="C192" s="62"/>
      <c r="D192" s="73"/>
      <c r="E192" s="57"/>
      <c r="F192" s="58"/>
      <c r="G192" s="176"/>
      <c r="H192" s="178"/>
      <c r="I192" s="178"/>
    </row>
    <row r="193" spans="1:9" s="23" customFormat="1" ht="110.25" x14ac:dyDescent="0.25">
      <c r="A193" s="60"/>
      <c r="B193" s="61" t="s">
        <v>220</v>
      </c>
      <c r="C193" s="62"/>
      <c r="D193" s="73"/>
      <c r="E193" s="57"/>
      <c r="F193" s="58"/>
      <c r="G193" s="176"/>
      <c r="H193" s="178"/>
      <c r="I193" s="178"/>
    </row>
    <row r="194" spans="1:9" s="23" customFormat="1" ht="18.75" x14ac:dyDescent="0.25">
      <c r="A194" s="60"/>
      <c r="B194" s="72"/>
      <c r="C194" s="62"/>
      <c r="D194" s="73"/>
      <c r="E194" s="57"/>
      <c r="F194" s="58"/>
      <c r="G194" s="176"/>
      <c r="H194" s="178"/>
      <c r="I194" s="178"/>
    </row>
    <row r="195" spans="1:9" s="23" customFormat="1" ht="18.75" x14ac:dyDescent="0.25">
      <c r="A195" s="60" t="s">
        <v>221</v>
      </c>
      <c r="B195" s="64" t="s">
        <v>222</v>
      </c>
      <c r="C195" s="55" t="s">
        <v>20</v>
      </c>
      <c r="D195" s="73">
        <v>1300</v>
      </c>
      <c r="E195" s="57">
        <v>12.07</v>
      </c>
      <c r="F195" s="58">
        <f>D195*E195</f>
        <v>15691</v>
      </c>
      <c r="G195" s="176" t="s">
        <v>384</v>
      </c>
      <c r="H195" s="178"/>
      <c r="I195" s="178"/>
    </row>
    <row r="196" spans="1:9" s="23" customFormat="1" ht="18.75" x14ac:dyDescent="0.25">
      <c r="A196" s="60" t="s">
        <v>223</v>
      </c>
      <c r="B196" s="72" t="s">
        <v>175</v>
      </c>
      <c r="C196" s="62"/>
      <c r="D196" s="73"/>
      <c r="E196" s="57"/>
      <c r="F196" s="58"/>
      <c r="G196" s="176"/>
      <c r="H196" s="178"/>
      <c r="I196" s="178"/>
    </row>
    <row r="197" spans="1:9" s="23" customFormat="1" ht="18.75" x14ac:dyDescent="0.25">
      <c r="A197" s="60" t="s">
        <v>224</v>
      </c>
      <c r="B197" s="63" t="s">
        <v>225</v>
      </c>
      <c r="C197" s="55" t="s">
        <v>7</v>
      </c>
      <c r="D197" s="73">
        <v>18</v>
      </c>
      <c r="E197" s="57">
        <v>8.68</v>
      </c>
      <c r="F197" s="58">
        <f>D197*E197</f>
        <v>156.24</v>
      </c>
      <c r="G197" s="176" t="s">
        <v>385</v>
      </c>
      <c r="H197" s="178"/>
      <c r="I197" s="178"/>
    </row>
    <row r="198" spans="1:9" s="23" customFormat="1" ht="63" x14ac:dyDescent="0.25">
      <c r="A198" s="60"/>
      <c r="B198" s="61" t="s">
        <v>226</v>
      </c>
      <c r="C198" s="62"/>
      <c r="D198" s="73"/>
      <c r="E198" s="57"/>
      <c r="F198" s="58"/>
      <c r="G198" s="176"/>
      <c r="H198" s="178"/>
      <c r="I198" s="178"/>
    </row>
    <row r="199" spans="1:9" s="23" customFormat="1" ht="18.75" x14ac:dyDescent="0.25">
      <c r="A199" s="60"/>
      <c r="B199" s="61"/>
      <c r="C199" s="62"/>
      <c r="D199" s="73"/>
      <c r="E199" s="57"/>
      <c r="F199" s="58"/>
      <c r="G199" s="176"/>
      <c r="H199" s="178"/>
      <c r="I199" s="178"/>
    </row>
    <row r="200" spans="1:9" s="23" customFormat="1" ht="18.75" x14ac:dyDescent="0.25">
      <c r="A200" s="60" t="s">
        <v>227</v>
      </c>
      <c r="B200" s="63" t="s">
        <v>228</v>
      </c>
      <c r="C200" s="55" t="s">
        <v>7</v>
      </c>
      <c r="D200" s="73">
        <v>15</v>
      </c>
      <c r="E200" s="57">
        <v>34.74</v>
      </c>
      <c r="F200" s="58">
        <f>D200*E200</f>
        <v>521.1</v>
      </c>
      <c r="G200" s="176" t="s">
        <v>386</v>
      </c>
      <c r="H200" s="178"/>
      <c r="I200" s="178"/>
    </row>
    <row r="201" spans="1:9" s="23" customFormat="1" ht="63" x14ac:dyDescent="0.25">
      <c r="A201" s="60"/>
      <c r="B201" s="61" t="s">
        <v>229</v>
      </c>
      <c r="C201" s="62"/>
      <c r="D201" s="73"/>
      <c r="E201" s="57"/>
      <c r="F201" s="58"/>
      <c r="G201" s="176"/>
      <c r="H201" s="178"/>
      <c r="I201" s="178"/>
    </row>
    <row r="202" spans="1:9" s="23" customFormat="1" ht="18.75" x14ac:dyDescent="0.25">
      <c r="A202" s="60" t="s">
        <v>230</v>
      </c>
      <c r="B202" s="72" t="s">
        <v>231</v>
      </c>
      <c r="C202" s="62"/>
      <c r="D202" s="73"/>
      <c r="E202" s="57"/>
      <c r="F202" s="58"/>
      <c r="G202" s="176"/>
      <c r="H202" s="178"/>
      <c r="I202" s="178"/>
    </row>
    <row r="203" spans="1:9" s="23" customFormat="1" ht="47.25" x14ac:dyDescent="0.25">
      <c r="A203" s="60"/>
      <c r="B203" s="61" t="s">
        <v>232</v>
      </c>
      <c r="C203" s="62"/>
      <c r="D203" s="73"/>
      <c r="E203" s="57"/>
      <c r="F203" s="58"/>
      <c r="G203" s="176"/>
      <c r="H203" s="178"/>
      <c r="I203" s="178"/>
    </row>
    <row r="204" spans="1:9" s="23" customFormat="1" ht="18.75" x14ac:dyDescent="0.25">
      <c r="A204" s="60" t="s">
        <v>233</v>
      </c>
      <c r="B204" s="98" t="s">
        <v>234</v>
      </c>
      <c r="C204" s="55" t="s">
        <v>7</v>
      </c>
      <c r="D204" s="73">
        <v>35</v>
      </c>
      <c r="E204" s="57">
        <v>30.24</v>
      </c>
      <c r="F204" s="58">
        <f>D204*E204</f>
        <v>1058.3999999999999</v>
      </c>
      <c r="G204" s="176" t="s">
        <v>387</v>
      </c>
      <c r="H204" s="178"/>
      <c r="I204" s="178"/>
    </row>
    <row r="205" spans="1:9" s="23" customFormat="1" ht="18.75" x14ac:dyDescent="0.25">
      <c r="A205" s="60" t="s">
        <v>235</v>
      </c>
      <c r="B205" s="72" t="s">
        <v>236</v>
      </c>
      <c r="C205" s="62"/>
      <c r="D205" s="73"/>
      <c r="E205" s="57"/>
      <c r="F205" s="58"/>
      <c r="G205" s="176"/>
      <c r="H205" s="178"/>
      <c r="I205" s="178"/>
    </row>
    <row r="206" spans="1:9" s="23" customFormat="1" ht="94.5" x14ac:dyDescent="0.25">
      <c r="A206" s="60"/>
      <c r="B206" s="61" t="s">
        <v>237</v>
      </c>
      <c r="C206" s="62"/>
      <c r="D206" s="73"/>
      <c r="E206" s="57"/>
      <c r="F206" s="58"/>
      <c r="G206" s="176"/>
      <c r="H206" s="178"/>
      <c r="I206" s="178"/>
    </row>
    <row r="207" spans="1:9" s="23" customFormat="1" ht="18.75" x14ac:dyDescent="0.25">
      <c r="A207" s="60"/>
      <c r="B207" s="61"/>
      <c r="C207" s="62"/>
      <c r="D207" s="73"/>
      <c r="E207" s="57"/>
      <c r="F207" s="58"/>
      <c r="G207" s="176"/>
      <c r="H207" s="178"/>
      <c r="I207" s="178"/>
    </row>
    <row r="208" spans="1:9" s="23" customFormat="1" ht="31.5" x14ac:dyDescent="0.25">
      <c r="A208" s="60" t="s">
        <v>238</v>
      </c>
      <c r="B208" s="98" t="s">
        <v>239</v>
      </c>
      <c r="C208" s="55" t="s">
        <v>7</v>
      </c>
      <c r="D208" s="73">
        <v>2</v>
      </c>
      <c r="E208" s="57">
        <v>201.8</v>
      </c>
      <c r="F208" s="58">
        <f>D208*E208</f>
        <v>403.6</v>
      </c>
      <c r="G208" s="176" t="s">
        <v>368</v>
      </c>
      <c r="H208" s="178"/>
      <c r="I208" s="178"/>
    </row>
    <row r="209" spans="1:9" s="23" customFormat="1" ht="18.75" x14ac:dyDescent="0.25">
      <c r="A209" s="102"/>
      <c r="B209" s="99"/>
      <c r="C209" s="198" t="s">
        <v>25</v>
      </c>
      <c r="D209" s="199"/>
      <c r="E209" s="199"/>
      <c r="F209" s="74">
        <f>SUM(F163:F208)</f>
        <v>26587.78</v>
      </c>
      <c r="G209" s="52"/>
      <c r="H209" s="59"/>
      <c r="I209" s="66"/>
    </row>
    <row r="210" spans="1:9" s="23" customFormat="1" ht="18.75" x14ac:dyDescent="0.25">
      <c r="A210" s="46">
        <v>110000</v>
      </c>
      <c r="B210" s="47" t="s">
        <v>240</v>
      </c>
      <c r="C210" s="48"/>
      <c r="D210" s="75"/>
      <c r="E210" s="57"/>
      <c r="F210" s="58"/>
      <c r="G210" s="52"/>
      <c r="H210" s="59"/>
      <c r="I210" s="66"/>
    </row>
    <row r="211" spans="1:9" s="23" customFormat="1" ht="18.75" x14ac:dyDescent="0.25">
      <c r="A211" s="60" t="s">
        <v>241</v>
      </c>
      <c r="B211" s="72" t="s">
        <v>242</v>
      </c>
      <c r="C211" s="62"/>
      <c r="D211" s="73"/>
      <c r="E211" s="57"/>
      <c r="F211" s="58"/>
      <c r="G211" s="52"/>
      <c r="H211" s="59"/>
      <c r="I211" s="66"/>
    </row>
    <row r="212" spans="1:9" s="23" customFormat="1" ht="18.75" x14ac:dyDescent="0.25">
      <c r="A212" s="60" t="s">
        <v>243</v>
      </c>
      <c r="B212" s="72" t="s">
        <v>244</v>
      </c>
      <c r="C212" s="62"/>
      <c r="D212" s="73"/>
      <c r="E212" s="57"/>
      <c r="F212" s="58"/>
      <c r="G212" s="52"/>
      <c r="H212" s="59"/>
      <c r="I212" s="66"/>
    </row>
    <row r="213" spans="1:9" s="23" customFormat="1" ht="236.25" x14ac:dyDescent="0.25">
      <c r="A213" s="60"/>
      <c r="B213" s="61" t="s">
        <v>245</v>
      </c>
      <c r="C213" s="62"/>
      <c r="D213" s="73"/>
      <c r="E213" s="57"/>
      <c r="F213" s="58"/>
      <c r="G213" s="52"/>
      <c r="H213" s="59"/>
      <c r="I213" s="66"/>
    </row>
    <row r="214" spans="1:9" s="23" customFormat="1" ht="31.5" x14ac:dyDescent="0.25">
      <c r="A214" s="60" t="s">
        <v>435</v>
      </c>
      <c r="B214" s="63" t="s">
        <v>436</v>
      </c>
      <c r="C214" s="166" t="s">
        <v>7</v>
      </c>
      <c r="D214" s="73">
        <v>7</v>
      </c>
      <c r="E214" s="57">
        <v>1408.12</v>
      </c>
      <c r="F214" s="58">
        <f>D214*E214</f>
        <v>9856.84</v>
      </c>
      <c r="G214" s="176" t="s">
        <v>376</v>
      </c>
      <c r="H214" s="177"/>
      <c r="I214" s="177"/>
    </row>
    <row r="215" spans="1:9" s="23" customFormat="1" ht="18.75" x14ac:dyDescent="0.25">
      <c r="A215" s="60"/>
      <c r="B215" s="61"/>
      <c r="C215" s="62"/>
      <c r="D215" s="172"/>
      <c r="E215" s="57"/>
      <c r="F215" s="58"/>
      <c r="G215" s="176"/>
      <c r="H215" s="177"/>
      <c r="I215" s="177"/>
    </row>
    <row r="216" spans="1:9" s="23" customFormat="1" ht="31.5" x14ac:dyDescent="0.25">
      <c r="A216" s="60" t="s">
        <v>246</v>
      </c>
      <c r="B216" s="63" t="s">
        <v>247</v>
      </c>
      <c r="C216" s="166" t="s">
        <v>7</v>
      </c>
      <c r="D216" s="58">
        <v>2</v>
      </c>
      <c r="E216" s="57">
        <v>1478.11</v>
      </c>
      <c r="F216" s="58">
        <f>D216*E216</f>
        <v>2956.22</v>
      </c>
      <c r="G216" s="176" t="s">
        <v>368</v>
      </c>
      <c r="H216" s="177"/>
      <c r="I216" s="177"/>
    </row>
    <row r="217" spans="1:9" s="23" customFormat="1" ht="18.75" x14ac:dyDescent="0.25">
      <c r="A217" s="60"/>
      <c r="B217" s="61"/>
      <c r="C217" s="62"/>
      <c r="D217" s="58"/>
      <c r="E217" s="57"/>
      <c r="F217" s="58"/>
      <c r="G217" s="176"/>
      <c r="H217" s="177"/>
      <c r="I217" s="177"/>
    </row>
    <row r="218" spans="1:9" s="23" customFormat="1" ht="28.5" customHeight="1" x14ac:dyDescent="0.25">
      <c r="A218" s="60" t="s">
        <v>437</v>
      </c>
      <c r="B218" s="63" t="s">
        <v>438</v>
      </c>
      <c r="C218" s="166" t="s">
        <v>7</v>
      </c>
      <c r="D218" s="58">
        <v>1</v>
      </c>
      <c r="E218" s="57">
        <v>5305.31</v>
      </c>
      <c r="F218" s="58">
        <f>D218*E218</f>
        <v>5305.31</v>
      </c>
      <c r="G218" s="176" t="s">
        <v>350</v>
      </c>
      <c r="H218" s="177"/>
      <c r="I218" s="177"/>
    </row>
    <row r="219" spans="1:9" s="23" customFormat="1" ht="18.75" x14ac:dyDescent="0.25">
      <c r="A219" s="60" t="s">
        <v>439</v>
      </c>
      <c r="B219" s="63" t="s">
        <v>440</v>
      </c>
      <c r="C219" s="62"/>
      <c r="D219" s="173"/>
      <c r="E219" s="57"/>
      <c r="F219" s="58"/>
      <c r="G219" s="163"/>
      <c r="H219" s="164"/>
      <c r="I219" s="165"/>
    </row>
    <row r="220" spans="1:9" s="23" customFormat="1" ht="31.5" x14ac:dyDescent="0.25">
      <c r="A220" s="60" t="s">
        <v>441</v>
      </c>
      <c r="B220" s="98" t="s">
        <v>442</v>
      </c>
      <c r="C220" s="62" t="s">
        <v>7</v>
      </c>
      <c r="D220" s="73">
        <v>4</v>
      </c>
      <c r="E220" s="57">
        <v>524.98</v>
      </c>
      <c r="F220" s="58">
        <f>D220*E220</f>
        <v>2099.92</v>
      </c>
      <c r="G220" s="176" t="s">
        <v>444</v>
      </c>
      <c r="H220" s="177"/>
      <c r="I220" s="177"/>
    </row>
    <row r="221" spans="1:9" s="23" customFormat="1" ht="173.25" x14ac:dyDescent="0.25">
      <c r="A221" s="60"/>
      <c r="B221" s="97" t="s">
        <v>443</v>
      </c>
      <c r="C221" s="62"/>
      <c r="D221" s="73"/>
      <c r="E221" s="57"/>
      <c r="F221" s="58"/>
      <c r="G221" s="163"/>
      <c r="H221" s="164"/>
      <c r="I221" s="165"/>
    </row>
    <row r="222" spans="1:9" s="23" customFormat="1" ht="25.5" customHeight="1" x14ac:dyDescent="0.25">
      <c r="A222" s="60"/>
      <c r="B222" s="63"/>
      <c r="C222" s="168"/>
      <c r="D222" s="169"/>
      <c r="E222" s="170"/>
      <c r="F222" s="89"/>
      <c r="G222" s="147"/>
      <c r="H222" s="163"/>
      <c r="I222" s="163"/>
    </row>
    <row r="223" spans="1:9" s="23" customFormat="1" ht="18.75" x14ac:dyDescent="0.25">
      <c r="A223" s="95"/>
      <c r="B223" s="91"/>
      <c r="C223" s="198" t="s">
        <v>25</v>
      </c>
      <c r="D223" s="199"/>
      <c r="E223" s="199"/>
      <c r="F223" s="74">
        <f>SUM(F211:F220)</f>
        <v>20218.29</v>
      </c>
      <c r="G223" s="52"/>
      <c r="H223" s="59"/>
      <c r="I223" s="66"/>
    </row>
    <row r="224" spans="1:9" s="23" customFormat="1" ht="18.75" x14ac:dyDescent="0.25">
      <c r="A224" s="46" t="s">
        <v>248</v>
      </c>
      <c r="B224" s="47" t="s">
        <v>249</v>
      </c>
      <c r="C224" s="100"/>
      <c r="D224" s="75"/>
      <c r="E224" s="50"/>
      <c r="F224" s="58"/>
      <c r="G224" s="52"/>
      <c r="H224" s="59"/>
      <c r="I224" s="66"/>
    </row>
    <row r="225" spans="1:9" s="23" customFormat="1" ht="18.75" x14ac:dyDescent="0.25">
      <c r="A225" s="53" t="s">
        <v>250</v>
      </c>
      <c r="B225" s="101" t="s">
        <v>109</v>
      </c>
      <c r="C225" s="62"/>
      <c r="D225" s="73"/>
      <c r="E225" s="57"/>
      <c r="F225" s="58"/>
      <c r="G225" s="52"/>
      <c r="H225" s="59"/>
      <c r="I225" s="66"/>
    </row>
    <row r="226" spans="1:9" s="23" customFormat="1" ht="21" x14ac:dyDescent="0.25">
      <c r="A226" s="60" t="s">
        <v>251</v>
      </c>
      <c r="B226" s="63" t="s">
        <v>252</v>
      </c>
      <c r="C226" s="55" t="s">
        <v>24</v>
      </c>
      <c r="D226" s="73">
        <v>18.36</v>
      </c>
      <c r="E226" s="57">
        <v>530.42999999999995</v>
      </c>
      <c r="F226" s="58">
        <f>D226*E226</f>
        <v>9738.6947999999993</v>
      </c>
      <c r="G226" s="52"/>
      <c r="H226" s="59"/>
      <c r="I226" s="83"/>
    </row>
    <row r="227" spans="1:9" s="23" customFormat="1" ht="148.5" customHeight="1" x14ac:dyDescent="0.25">
      <c r="A227" s="60"/>
      <c r="B227" s="61" t="s">
        <v>253</v>
      </c>
      <c r="C227" s="62"/>
      <c r="D227" s="73"/>
      <c r="E227" s="57"/>
      <c r="F227" s="58"/>
      <c r="G227" s="176" t="s">
        <v>388</v>
      </c>
      <c r="H227" s="178"/>
      <c r="I227" s="178"/>
    </row>
    <row r="228" spans="1:9" s="23" customFormat="1" ht="18.75" x14ac:dyDescent="0.25">
      <c r="A228" s="60" t="s">
        <v>254</v>
      </c>
      <c r="B228" s="72" t="s">
        <v>255</v>
      </c>
      <c r="C228" s="62"/>
      <c r="D228" s="73"/>
      <c r="E228" s="57"/>
      <c r="F228" s="58"/>
      <c r="G228" s="52"/>
      <c r="H228" s="59"/>
      <c r="I228" s="66"/>
    </row>
    <row r="229" spans="1:9" s="23" customFormat="1" ht="18.75" x14ac:dyDescent="0.25">
      <c r="A229" s="60" t="s">
        <v>256</v>
      </c>
      <c r="B229" s="63" t="s">
        <v>257</v>
      </c>
      <c r="C229" s="55" t="s">
        <v>18</v>
      </c>
      <c r="D229" s="73">
        <v>12.36</v>
      </c>
      <c r="E229" s="57">
        <v>174.78</v>
      </c>
      <c r="F229" s="58">
        <f>D229*E229</f>
        <v>2160.2808</v>
      </c>
      <c r="G229" s="52"/>
      <c r="H229" s="59"/>
      <c r="I229" s="83"/>
    </row>
    <row r="230" spans="1:9" s="23" customFormat="1" ht="63" x14ac:dyDescent="0.25">
      <c r="A230" s="60"/>
      <c r="B230" s="61" t="s">
        <v>258</v>
      </c>
      <c r="C230" s="62"/>
      <c r="D230" s="73"/>
      <c r="E230" s="57"/>
      <c r="F230" s="58"/>
      <c r="G230" s="176" t="s">
        <v>389</v>
      </c>
      <c r="H230" s="178"/>
      <c r="I230" s="178"/>
    </row>
    <row r="231" spans="1:9" s="23" customFormat="1" ht="18.75" x14ac:dyDescent="0.25">
      <c r="A231" s="60"/>
      <c r="B231" s="63"/>
      <c r="C231" s="62"/>
      <c r="D231" s="73"/>
      <c r="E231" s="57"/>
      <c r="F231" s="58"/>
      <c r="G231" s="52"/>
      <c r="H231" s="59"/>
      <c r="I231" s="66"/>
    </row>
    <row r="232" spans="1:9" s="23" customFormat="1" ht="18.75" x14ac:dyDescent="0.25">
      <c r="A232" s="95"/>
      <c r="B232" s="99"/>
      <c r="C232" s="198" t="s">
        <v>25</v>
      </c>
      <c r="D232" s="199"/>
      <c r="E232" s="199"/>
      <c r="F232" s="74">
        <f>SUM(F226:F231)</f>
        <v>11898.9756</v>
      </c>
      <c r="G232" s="52"/>
      <c r="H232" s="59"/>
      <c r="I232" s="66"/>
    </row>
    <row r="233" spans="1:9" s="23" customFormat="1" ht="18" customHeight="1" x14ac:dyDescent="0.25">
      <c r="A233" s="46">
        <v>130000</v>
      </c>
      <c r="B233" s="47" t="s">
        <v>259</v>
      </c>
      <c r="C233" s="48"/>
      <c r="D233" s="75"/>
      <c r="E233" s="50"/>
      <c r="F233" s="58"/>
      <c r="G233" s="52"/>
      <c r="H233" s="59"/>
      <c r="I233" s="66"/>
    </row>
    <row r="234" spans="1:9" s="23" customFormat="1" ht="18.75" x14ac:dyDescent="0.25">
      <c r="A234" s="53">
        <v>130100</v>
      </c>
      <c r="B234" s="101" t="s">
        <v>260</v>
      </c>
      <c r="C234" s="79"/>
      <c r="D234" s="73"/>
      <c r="E234" s="57"/>
      <c r="F234" s="58"/>
      <c r="G234" s="52"/>
      <c r="H234" s="59"/>
      <c r="I234" s="66"/>
    </row>
    <row r="235" spans="1:9" s="23" customFormat="1" ht="18.75" x14ac:dyDescent="0.25">
      <c r="A235" s="60" t="s">
        <v>261</v>
      </c>
      <c r="B235" s="72" t="s">
        <v>262</v>
      </c>
      <c r="C235" s="62"/>
      <c r="D235" s="73"/>
      <c r="E235" s="57"/>
      <c r="F235" s="58"/>
      <c r="G235" s="52"/>
      <c r="H235" s="59"/>
      <c r="I235" s="66"/>
    </row>
    <row r="236" spans="1:9" s="23" customFormat="1" ht="18.75" x14ac:dyDescent="0.25">
      <c r="A236" s="60" t="s">
        <v>263</v>
      </c>
      <c r="B236" s="63" t="s">
        <v>264</v>
      </c>
      <c r="C236" s="55" t="s">
        <v>7</v>
      </c>
      <c r="D236" s="73">
        <v>4</v>
      </c>
      <c r="E236" s="57">
        <v>226.13</v>
      </c>
      <c r="F236" s="58">
        <f>D236*E236</f>
        <v>904.52</v>
      </c>
      <c r="G236" s="52"/>
      <c r="H236" s="59"/>
      <c r="I236" s="83"/>
    </row>
    <row r="237" spans="1:9" s="23" customFormat="1" ht="106.5" customHeight="1" x14ac:dyDescent="0.25">
      <c r="A237" s="60"/>
      <c r="B237" s="61" t="s">
        <v>265</v>
      </c>
      <c r="C237" s="62"/>
      <c r="D237" s="73"/>
      <c r="E237" s="57"/>
      <c r="F237" s="58"/>
      <c r="G237" s="52"/>
      <c r="H237" s="59"/>
      <c r="I237" s="66"/>
    </row>
    <row r="238" spans="1:9" s="23" customFormat="1" ht="18.75" x14ac:dyDescent="0.25">
      <c r="A238" s="95"/>
      <c r="B238" s="99"/>
      <c r="C238" s="198" t="s">
        <v>25</v>
      </c>
      <c r="D238" s="199"/>
      <c r="E238" s="199"/>
      <c r="F238" s="74">
        <f>SUM(F235:F237)</f>
        <v>904.52</v>
      </c>
      <c r="G238" s="52"/>
      <c r="H238" s="59"/>
      <c r="I238" s="66"/>
    </row>
    <row r="239" spans="1:9" s="23" customFormat="1" ht="18.75" x14ac:dyDescent="0.25">
      <c r="A239" s="46">
        <v>140000</v>
      </c>
      <c r="B239" s="47" t="s">
        <v>266</v>
      </c>
      <c r="C239" s="48"/>
      <c r="D239" s="75"/>
      <c r="E239" s="50"/>
      <c r="F239" s="58"/>
      <c r="G239" s="52"/>
      <c r="H239" s="59"/>
      <c r="I239" s="66"/>
    </row>
    <row r="240" spans="1:9" s="23" customFormat="1" ht="18.75" x14ac:dyDescent="0.25">
      <c r="A240" s="53">
        <v>140100</v>
      </c>
      <c r="B240" s="101" t="s">
        <v>70</v>
      </c>
      <c r="C240" s="79"/>
      <c r="D240" s="73"/>
      <c r="E240" s="57"/>
      <c r="F240" s="58"/>
      <c r="G240" s="52"/>
      <c r="H240" s="59"/>
      <c r="I240" s="66"/>
    </row>
    <row r="241" spans="1:9" s="23" customFormat="1" ht="33.75" customHeight="1" x14ac:dyDescent="0.25">
      <c r="A241" s="60" t="s">
        <v>267</v>
      </c>
      <c r="B241" s="63" t="s">
        <v>268</v>
      </c>
      <c r="C241" s="55" t="s">
        <v>18</v>
      </c>
      <c r="D241" s="73">
        <v>858.93</v>
      </c>
      <c r="E241" s="57">
        <v>26.09</v>
      </c>
      <c r="F241" s="58">
        <f>D241*E241</f>
        <v>22409.483699999997</v>
      </c>
      <c r="G241" s="52"/>
      <c r="H241" s="59"/>
      <c r="I241" s="83"/>
    </row>
    <row r="242" spans="1:9" s="23" customFormat="1" ht="78.75" x14ac:dyDescent="0.25">
      <c r="A242" s="60"/>
      <c r="B242" s="61" t="s">
        <v>269</v>
      </c>
      <c r="C242" s="62"/>
      <c r="D242" s="73"/>
      <c r="E242" s="57"/>
      <c r="F242" s="58"/>
      <c r="G242" s="176" t="s">
        <v>390</v>
      </c>
      <c r="H242" s="178"/>
      <c r="I242" s="178"/>
    </row>
    <row r="243" spans="1:9" s="23" customFormat="1" ht="18" customHeight="1" x14ac:dyDescent="0.25">
      <c r="A243" s="60" t="s">
        <v>270</v>
      </c>
      <c r="B243" s="63" t="s">
        <v>271</v>
      </c>
      <c r="C243" s="55" t="s">
        <v>18</v>
      </c>
      <c r="D243" s="73">
        <v>858.93</v>
      </c>
      <c r="E243" s="57">
        <v>7.04</v>
      </c>
      <c r="F243" s="58">
        <f>D243*E243</f>
        <v>6046.8671999999997</v>
      </c>
      <c r="G243" s="52"/>
      <c r="H243" s="59"/>
      <c r="I243" s="83"/>
    </row>
    <row r="244" spans="1:9" s="23" customFormat="1" ht="78.75" x14ac:dyDescent="0.25">
      <c r="A244" s="60"/>
      <c r="B244" s="61" t="s">
        <v>272</v>
      </c>
      <c r="C244" s="62"/>
      <c r="D244" s="73"/>
      <c r="E244" s="57"/>
      <c r="F244" s="58"/>
      <c r="G244" s="176" t="s">
        <v>390</v>
      </c>
      <c r="H244" s="178"/>
      <c r="I244" s="178"/>
    </row>
    <row r="245" spans="1:9" s="23" customFormat="1" ht="18.75" x14ac:dyDescent="0.25">
      <c r="A245" s="60"/>
      <c r="B245" s="63"/>
      <c r="C245" s="62"/>
      <c r="D245" s="73"/>
      <c r="E245" s="57"/>
      <c r="F245" s="58"/>
      <c r="G245" s="52"/>
      <c r="H245" s="59"/>
      <c r="I245" s="66"/>
    </row>
    <row r="246" spans="1:9" s="23" customFormat="1" ht="294" customHeight="1" x14ac:dyDescent="0.25">
      <c r="A246" s="67"/>
      <c r="B246" s="106" t="s">
        <v>273</v>
      </c>
      <c r="C246" s="94"/>
      <c r="D246" s="105"/>
      <c r="E246" s="70"/>
      <c r="F246" s="71"/>
      <c r="G246" s="52"/>
      <c r="H246" s="59"/>
      <c r="I246" s="66"/>
    </row>
    <row r="247" spans="1:9" s="23" customFormat="1" ht="38.25" customHeight="1" x14ac:dyDescent="0.25">
      <c r="A247" s="60" t="s">
        <v>449</v>
      </c>
      <c r="B247" s="248" t="s">
        <v>450</v>
      </c>
      <c r="C247" s="62" t="s">
        <v>18</v>
      </c>
      <c r="D247" s="73">
        <v>148.80000000000001</v>
      </c>
      <c r="E247" s="57">
        <v>52.15</v>
      </c>
      <c r="F247" s="58">
        <f>D247*E247</f>
        <v>7759.92</v>
      </c>
      <c r="G247" s="176" t="s">
        <v>452</v>
      </c>
      <c r="H247" s="177"/>
      <c r="I247" s="177"/>
    </row>
    <row r="248" spans="1:9" s="23" customFormat="1" ht="267.75" x14ac:dyDescent="0.25">
      <c r="A248" s="60"/>
      <c r="B248" s="249" t="s">
        <v>451</v>
      </c>
      <c r="C248" s="62"/>
      <c r="D248" s="73"/>
      <c r="E248" s="57"/>
      <c r="F248" s="58"/>
      <c r="G248" s="171"/>
      <c r="H248" s="164"/>
      <c r="I248" s="165"/>
    </row>
    <row r="249" spans="1:9" s="23" customFormat="1" ht="24" customHeight="1" x14ac:dyDescent="0.25">
      <c r="A249" s="60"/>
      <c r="B249" s="250"/>
      <c r="C249" s="62"/>
      <c r="D249" s="73"/>
      <c r="E249" s="57"/>
      <c r="F249" s="58"/>
      <c r="G249" s="171"/>
      <c r="H249" s="164"/>
      <c r="I249" s="165"/>
    </row>
    <row r="250" spans="1:9" s="23" customFormat="1" ht="18.75" x14ac:dyDescent="0.25">
      <c r="A250" s="60"/>
      <c r="B250" s="104"/>
      <c r="C250" s="62"/>
      <c r="D250" s="73"/>
      <c r="E250" s="57"/>
      <c r="F250" s="58"/>
      <c r="G250" s="52"/>
      <c r="H250" s="59"/>
      <c r="I250" s="66"/>
    </row>
    <row r="251" spans="1:9" s="23" customFormat="1" ht="18.75" x14ac:dyDescent="0.25">
      <c r="A251" s="102"/>
      <c r="B251" s="91"/>
      <c r="C251" s="198" t="s">
        <v>25</v>
      </c>
      <c r="D251" s="199"/>
      <c r="E251" s="199"/>
      <c r="F251" s="74">
        <f>SUM(F241:F250)</f>
        <v>36216.270899999996</v>
      </c>
      <c r="G251" s="52"/>
      <c r="H251" s="59"/>
      <c r="I251" s="66"/>
    </row>
    <row r="252" spans="1:9" s="23" customFormat="1" ht="18.75" x14ac:dyDescent="0.25">
      <c r="A252" s="46">
        <v>150000</v>
      </c>
      <c r="B252" s="47" t="s">
        <v>274</v>
      </c>
      <c r="C252" s="48"/>
      <c r="D252" s="75"/>
      <c r="E252" s="57"/>
      <c r="F252" s="58"/>
      <c r="G252" s="52"/>
      <c r="H252" s="59"/>
      <c r="I252" s="66"/>
    </row>
    <row r="253" spans="1:9" s="23" customFormat="1" ht="21" customHeight="1" x14ac:dyDescent="0.25">
      <c r="A253" s="53">
        <v>150100</v>
      </c>
      <c r="B253" s="101" t="s">
        <v>275</v>
      </c>
      <c r="C253" s="79"/>
      <c r="D253" s="73"/>
      <c r="E253" s="57"/>
      <c r="F253" s="58"/>
      <c r="G253" s="52"/>
      <c r="H253" s="59"/>
      <c r="I253" s="66"/>
    </row>
    <row r="254" spans="1:9" s="23" customFormat="1" ht="47.25" x14ac:dyDescent="0.25">
      <c r="A254" s="60" t="s">
        <v>276</v>
      </c>
      <c r="B254" s="68" t="s">
        <v>277</v>
      </c>
      <c r="C254" s="55" t="s">
        <v>24</v>
      </c>
      <c r="D254" s="73">
        <v>243.43</v>
      </c>
      <c r="E254" s="57">
        <v>74.38</v>
      </c>
      <c r="F254" s="58">
        <f>D254*E254</f>
        <v>18106.323400000001</v>
      </c>
      <c r="G254" s="176" t="s">
        <v>391</v>
      </c>
      <c r="H254" s="178"/>
      <c r="I254" s="178"/>
    </row>
    <row r="255" spans="1:9" s="23" customFormat="1" ht="315" x14ac:dyDescent="0.25">
      <c r="A255" s="60"/>
      <c r="B255" s="61" t="s">
        <v>278</v>
      </c>
      <c r="C255" s="62"/>
      <c r="D255" s="73"/>
      <c r="E255" s="57"/>
      <c r="F255" s="58"/>
      <c r="G255" s="52"/>
      <c r="H255" s="59"/>
      <c r="I255" s="66"/>
    </row>
    <row r="256" spans="1:9" s="23" customFormat="1" ht="27" customHeight="1" x14ac:dyDescent="0.25">
      <c r="A256" s="60" t="s">
        <v>453</v>
      </c>
      <c r="B256" s="72" t="s">
        <v>454</v>
      </c>
      <c r="C256" s="62"/>
      <c r="D256" s="73"/>
      <c r="E256" s="57"/>
      <c r="F256" s="58"/>
      <c r="G256" s="171"/>
      <c r="H256" s="164"/>
      <c r="I256" s="165"/>
    </row>
    <row r="257" spans="1:9" s="23" customFormat="1" ht="21" x14ac:dyDescent="0.25">
      <c r="A257" s="60" t="s">
        <v>455</v>
      </c>
      <c r="B257" s="63" t="s">
        <v>54</v>
      </c>
      <c r="C257" s="62" t="s">
        <v>24</v>
      </c>
      <c r="D257" s="73">
        <v>243.43</v>
      </c>
      <c r="E257" s="57">
        <v>44.98</v>
      </c>
      <c r="F257" s="58">
        <f>D257*E257</f>
        <v>10949.481399999999</v>
      </c>
      <c r="G257" s="176" t="s">
        <v>391</v>
      </c>
      <c r="H257" s="178"/>
      <c r="I257" s="178"/>
    </row>
    <row r="258" spans="1:9" s="23" customFormat="1" ht="47.25" customHeight="1" x14ac:dyDescent="0.25">
      <c r="A258" s="60"/>
      <c r="B258" s="61" t="s">
        <v>456</v>
      </c>
      <c r="C258" s="62"/>
      <c r="D258" s="73"/>
      <c r="E258" s="57"/>
      <c r="F258" s="58"/>
      <c r="G258" s="171"/>
      <c r="H258" s="164"/>
      <c r="I258" s="165"/>
    </row>
    <row r="259" spans="1:9" s="23" customFormat="1" ht="18.75" x14ac:dyDescent="0.25">
      <c r="A259" s="102"/>
      <c r="B259" s="91"/>
      <c r="C259" s="198" t="s">
        <v>25</v>
      </c>
      <c r="D259" s="199"/>
      <c r="E259" s="199"/>
      <c r="F259" s="74">
        <f>SUM(F252:F258)</f>
        <v>29055.804799999998</v>
      </c>
      <c r="G259" s="52"/>
      <c r="H259" s="59"/>
      <c r="I259" s="66"/>
    </row>
    <row r="260" spans="1:9" s="23" customFormat="1" ht="18.75" x14ac:dyDescent="0.25">
      <c r="A260" s="107">
        <v>170000</v>
      </c>
      <c r="B260" s="47" t="s">
        <v>279</v>
      </c>
      <c r="C260" s="108"/>
      <c r="D260" s="75"/>
      <c r="E260" s="50"/>
      <c r="F260" s="58"/>
      <c r="G260" s="52"/>
      <c r="H260" s="59"/>
      <c r="I260" s="66"/>
    </row>
    <row r="261" spans="1:9" s="23" customFormat="1" ht="18.75" x14ac:dyDescent="0.25">
      <c r="A261" s="109">
        <v>170100</v>
      </c>
      <c r="B261" s="101" t="s">
        <v>280</v>
      </c>
      <c r="C261" s="79"/>
      <c r="D261" s="73"/>
      <c r="E261" s="57"/>
      <c r="F261" s="58"/>
      <c r="G261" s="52"/>
      <c r="H261" s="59"/>
      <c r="I261" s="66"/>
    </row>
    <row r="262" spans="1:9" s="23" customFormat="1" ht="21" x14ac:dyDescent="0.25">
      <c r="A262" s="110">
        <v>170103</v>
      </c>
      <c r="B262" s="63" t="s">
        <v>281</v>
      </c>
      <c r="C262" s="55" t="s">
        <v>24</v>
      </c>
      <c r="D262" s="73">
        <v>2230.65</v>
      </c>
      <c r="E262" s="57">
        <v>16.66</v>
      </c>
      <c r="F262" s="58">
        <f>D262*E262</f>
        <v>37162.629000000001</v>
      </c>
      <c r="G262" s="52"/>
      <c r="H262" s="59"/>
      <c r="I262" s="83"/>
    </row>
    <row r="263" spans="1:9" s="23" customFormat="1" ht="126" x14ac:dyDescent="0.25">
      <c r="A263" s="110"/>
      <c r="B263" s="61" t="s">
        <v>282</v>
      </c>
      <c r="C263" s="62"/>
      <c r="D263" s="73"/>
      <c r="E263" s="57"/>
      <c r="F263" s="58"/>
      <c r="G263" s="176" t="s">
        <v>392</v>
      </c>
      <c r="H263" s="178"/>
      <c r="I263" s="178"/>
    </row>
    <row r="264" spans="1:9" s="23" customFormat="1" ht="18.75" x14ac:dyDescent="0.25">
      <c r="A264" s="110"/>
      <c r="B264" s="61"/>
      <c r="C264" s="62"/>
      <c r="D264" s="73"/>
      <c r="E264" s="57"/>
      <c r="F264" s="58"/>
      <c r="G264" s="52"/>
      <c r="H264" s="59"/>
      <c r="I264" s="66"/>
    </row>
    <row r="265" spans="1:9" s="23" customFormat="1" ht="31.5" x14ac:dyDescent="0.25">
      <c r="A265" s="110">
        <v>170107</v>
      </c>
      <c r="B265" s="63" t="s">
        <v>283</v>
      </c>
      <c r="C265" s="55" t="s">
        <v>24</v>
      </c>
      <c r="D265" s="73">
        <v>30.24</v>
      </c>
      <c r="E265" s="57">
        <v>19.3</v>
      </c>
      <c r="F265" s="58">
        <f>D265*E265</f>
        <v>583.63199999999995</v>
      </c>
      <c r="G265" s="52"/>
      <c r="H265" s="59"/>
      <c r="I265" s="83"/>
    </row>
    <row r="266" spans="1:9" s="23" customFormat="1" ht="189" x14ac:dyDescent="0.25">
      <c r="A266" s="110"/>
      <c r="B266" s="61" t="s">
        <v>284</v>
      </c>
      <c r="C266" s="62"/>
      <c r="D266" s="73"/>
      <c r="E266" s="57"/>
      <c r="F266" s="58"/>
      <c r="G266" s="176" t="s">
        <v>393</v>
      </c>
      <c r="H266" s="178"/>
      <c r="I266" s="178"/>
    </row>
    <row r="267" spans="1:9" s="23" customFormat="1" ht="18.75" x14ac:dyDescent="0.25">
      <c r="A267" s="110"/>
      <c r="B267" s="61"/>
      <c r="C267" s="62"/>
      <c r="D267" s="73"/>
      <c r="E267" s="57"/>
      <c r="F267" s="58"/>
      <c r="G267" s="52"/>
      <c r="H267" s="59"/>
      <c r="I267" s="66"/>
    </row>
    <row r="268" spans="1:9" s="23" customFormat="1" ht="18.75" x14ac:dyDescent="0.25">
      <c r="A268" s="111"/>
      <c r="B268" s="112"/>
      <c r="C268" s="198" t="s">
        <v>25</v>
      </c>
      <c r="D268" s="199"/>
      <c r="E268" s="199"/>
      <c r="F268" s="74">
        <f>SUM(F262:F267)</f>
        <v>37746.260999999999</v>
      </c>
      <c r="G268" s="52"/>
      <c r="H268" s="59"/>
      <c r="I268" s="66"/>
    </row>
    <row r="269" spans="1:9" s="23" customFormat="1" ht="18.75" x14ac:dyDescent="0.25">
      <c r="A269" s="46">
        <v>180000</v>
      </c>
      <c r="B269" s="47" t="s">
        <v>285</v>
      </c>
      <c r="C269" s="100"/>
      <c r="D269" s="75"/>
      <c r="E269" s="50"/>
      <c r="F269" s="58"/>
      <c r="G269" s="52"/>
      <c r="H269" s="59"/>
      <c r="I269" s="66"/>
    </row>
    <row r="270" spans="1:9" s="23" customFormat="1" ht="18.75" x14ac:dyDescent="0.25">
      <c r="A270" s="60" t="s">
        <v>286</v>
      </c>
      <c r="B270" s="63" t="s">
        <v>287</v>
      </c>
      <c r="C270" s="55" t="s">
        <v>18</v>
      </c>
      <c r="D270" s="73">
        <v>12</v>
      </c>
      <c r="E270" s="57">
        <v>206.2</v>
      </c>
      <c r="F270" s="58">
        <f>D270*E270</f>
        <v>2474.3999999999996</v>
      </c>
      <c r="G270" s="52"/>
      <c r="H270" s="59"/>
      <c r="I270" s="83"/>
    </row>
    <row r="271" spans="1:9" s="23" customFormat="1" ht="63" x14ac:dyDescent="0.25">
      <c r="A271" s="60"/>
      <c r="B271" s="61" t="s">
        <v>288</v>
      </c>
      <c r="C271" s="62"/>
      <c r="D271" s="73"/>
      <c r="E271" s="57"/>
      <c r="F271" s="58"/>
      <c r="G271" s="176" t="s">
        <v>397</v>
      </c>
      <c r="H271" s="178"/>
      <c r="I271" s="178"/>
    </row>
    <row r="272" spans="1:9" s="23" customFormat="1" ht="18.75" x14ac:dyDescent="0.25">
      <c r="A272" s="60" t="s">
        <v>289</v>
      </c>
      <c r="B272" s="63" t="s">
        <v>290</v>
      </c>
      <c r="C272" s="55" t="s">
        <v>18</v>
      </c>
      <c r="D272" s="73">
        <v>2.88</v>
      </c>
      <c r="E272" s="57">
        <v>211.48</v>
      </c>
      <c r="F272" s="58">
        <f>D272*E272</f>
        <v>609.06239999999991</v>
      </c>
      <c r="G272" s="176"/>
      <c r="H272" s="178"/>
      <c r="I272" s="178"/>
    </row>
    <row r="273" spans="1:17" s="23" customFormat="1" ht="78.75" x14ac:dyDescent="0.25">
      <c r="A273" s="60"/>
      <c r="B273" s="61" t="s">
        <v>291</v>
      </c>
      <c r="C273" s="62"/>
      <c r="D273" s="73"/>
      <c r="E273" s="57"/>
      <c r="F273" s="58"/>
      <c r="G273" s="176" t="s">
        <v>396</v>
      </c>
      <c r="H273" s="178"/>
      <c r="I273" s="178"/>
    </row>
    <row r="274" spans="1:17" s="23" customFormat="1" ht="18.75" x14ac:dyDescent="0.25">
      <c r="A274" s="60"/>
      <c r="B274" s="61"/>
      <c r="C274" s="62"/>
      <c r="D274" s="73"/>
      <c r="E274" s="57"/>
      <c r="F274" s="58"/>
      <c r="G274" s="176"/>
      <c r="H274" s="178"/>
      <c r="I274" s="178"/>
      <c r="J274" s="204"/>
      <c r="K274" s="205"/>
      <c r="L274" s="205"/>
      <c r="M274" s="205"/>
    </row>
    <row r="275" spans="1:17" s="23" customFormat="1" ht="18.75" x14ac:dyDescent="0.25">
      <c r="A275" s="60" t="s">
        <v>292</v>
      </c>
      <c r="B275" s="72" t="s">
        <v>293</v>
      </c>
      <c r="C275" s="62"/>
      <c r="D275" s="73"/>
      <c r="E275" s="57"/>
      <c r="F275" s="58"/>
      <c r="G275" s="176"/>
      <c r="H275" s="178"/>
      <c r="I275" s="178"/>
    </row>
    <row r="276" spans="1:17" s="23" customFormat="1" ht="18.75" x14ac:dyDescent="0.25">
      <c r="A276" s="60" t="s">
        <v>294</v>
      </c>
      <c r="B276" s="63" t="s">
        <v>295</v>
      </c>
      <c r="C276" s="55" t="s">
        <v>18</v>
      </c>
      <c r="D276" s="73">
        <v>8.1</v>
      </c>
      <c r="E276" s="57">
        <v>325.56</v>
      </c>
      <c r="F276" s="58">
        <f>D276*E276</f>
        <v>2637.0360000000001</v>
      </c>
      <c r="G276" s="176"/>
      <c r="H276" s="178"/>
      <c r="I276" s="178"/>
    </row>
    <row r="277" spans="1:17" s="23" customFormat="1" ht="78.75" x14ac:dyDescent="0.25">
      <c r="A277" s="60"/>
      <c r="B277" s="61" t="s">
        <v>296</v>
      </c>
      <c r="C277" s="62"/>
      <c r="D277" s="73"/>
      <c r="E277" s="57"/>
      <c r="F277" s="58"/>
      <c r="G277" s="176" t="s">
        <v>398</v>
      </c>
      <c r="H277" s="178"/>
      <c r="I277" s="178"/>
    </row>
    <row r="278" spans="1:17" s="23" customFormat="1" ht="18.75" x14ac:dyDescent="0.25">
      <c r="A278" s="60" t="s">
        <v>297</v>
      </c>
      <c r="B278" s="63" t="s">
        <v>298</v>
      </c>
      <c r="C278" s="55" t="s">
        <v>18</v>
      </c>
      <c r="D278" s="73">
        <v>12.96</v>
      </c>
      <c r="E278" s="57">
        <v>554.66</v>
      </c>
      <c r="F278" s="58">
        <f>D278*E278</f>
        <v>7188.3936000000003</v>
      </c>
      <c r="G278" s="52"/>
      <c r="H278" s="59"/>
      <c r="I278" s="83"/>
    </row>
    <row r="279" spans="1:17" s="23" customFormat="1" ht="94.5" x14ac:dyDescent="0.25">
      <c r="A279" s="60"/>
      <c r="B279" s="61" t="s">
        <v>299</v>
      </c>
      <c r="C279" s="62"/>
      <c r="D279" s="73"/>
      <c r="E279" s="57"/>
      <c r="F279" s="58"/>
      <c r="G279" s="176" t="s">
        <v>394</v>
      </c>
      <c r="H279" s="178"/>
      <c r="I279" s="178"/>
    </row>
    <row r="280" spans="1:17" s="23" customFormat="1" ht="18" customHeight="1" x14ac:dyDescent="0.25">
      <c r="A280" s="102"/>
      <c r="B280" s="91"/>
      <c r="C280" s="198" t="s">
        <v>25</v>
      </c>
      <c r="D280" s="199"/>
      <c r="E280" s="199"/>
      <c r="F280" s="74">
        <f>SUM(F270:F279)</f>
        <v>12908.892</v>
      </c>
      <c r="G280" s="52"/>
      <c r="H280" s="59"/>
      <c r="I280" s="66"/>
    </row>
    <row r="281" spans="1:17" s="22" customFormat="1" ht="22.5" customHeight="1" x14ac:dyDescent="0.2">
      <c r="A281" s="46">
        <v>210000</v>
      </c>
      <c r="B281" s="47" t="s">
        <v>300</v>
      </c>
      <c r="C281" s="146"/>
      <c r="D281" s="75"/>
      <c r="E281" s="57"/>
      <c r="F281" s="58"/>
      <c r="G281" s="174"/>
      <c r="H281" s="175"/>
      <c r="I281" s="175"/>
    </row>
    <row r="282" spans="1:17" s="22" customFormat="1" ht="18.75" customHeight="1" x14ac:dyDescent="0.2">
      <c r="A282" s="60" t="s">
        <v>301</v>
      </c>
      <c r="B282" s="72" t="s">
        <v>302</v>
      </c>
      <c r="C282" s="62"/>
      <c r="D282" s="73"/>
      <c r="E282" s="57"/>
      <c r="F282" s="58"/>
      <c r="G282" s="174"/>
      <c r="H282" s="175"/>
      <c r="I282" s="175"/>
    </row>
    <row r="283" spans="1:17" s="22" customFormat="1" ht="132" customHeight="1" x14ac:dyDescent="0.2">
      <c r="A283" s="60"/>
      <c r="B283" s="61" t="s">
        <v>303</v>
      </c>
      <c r="C283" s="62"/>
      <c r="D283" s="73"/>
      <c r="E283" s="57"/>
      <c r="F283" s="58"/>
      <c r="G283" s="174"/>
      <c r="H283" s="175"/>
      <c r="I283" s="175"/>
    </row>
    <row r="284" spans="1:17" s="24" customFormat="1" ht="18" customHeight="1" x14ac:dyDescent="0.25">
      <c r="A284" s="60"/>
      <c r="B284" s="61"/>
      <c r="C284" s="62"/>
      <c r="D284" s="73"/>
      <c r="E284" s="57"/>
      <c r="F284" s="58"/>
      <c r="G284" s="174"/>
      <c r="H284" s="175"/>
      <c r="I284" s="175"/>
      <c r="J284" s="213"/>
      <c r="K284" s="213"/>
      <c r="L284" s="213"/>
      <c r="M284" s="213"/>
      <c r="N284" s="213"/>
      <c r="O284" s="213"/>
      <c r="P284" s="213"/>
      <c r="Q284" s="213"/>
    </row>
    <row r="285" spans="1:17" s="25" customFormat="1" ht="24.75" customHeight="1" x14ac:dyDescent="0.25">
      <c r="A285" s="60" t="s">
        <v>304</v>
      </c>
      <c r="B285" s="63" t="s">
        <v>305</v>
      </c>
      <c r="C285" s="166" t="s">
        <v>7</v>
      </c>
      <c r="D285" s="167">
        <v>1</v>
      </c>
      <c r="E285" s="57">
        <v>7964.6</v>
      </c>
      <c r="F285" s="58">
        <f>D285*E285</f>
        <v>7964.6</v>
      </c>
      <c r="G285" s="174" t="s">
        <v>420</v>
      </c>
      <c r="H285" s="175"/>
      <c r="I285" s="175"/>
      <c r="J285" s="141"/>
    </row>
    <row r="286" spans="1:17" s="26" customFormat="1" ht="18.75" x14ac:dyDescent="0.2">
      <c r="A286" s="60"/>
      <c r="B286" s="63"/>
      <c r="C286" s="62"/>
      <c r="D286" s="73"/>
      <c r="E286" s="57"/>
      <c r="F286" s="58"/>
      <c r="G286" s="174"/>
      <c r="H286" s="175"/>
      <c r="I286" s="175"/>
    </row>
    <row r="287" spans="1:17" s="26" customFormat="1" ht="18.75" x14ac:dyDescent="0.2">
      <c r="A287" s="60" t="s">
        <v>421</v>
      </c>
      <c r="B287" s="72" t="s">
        <v>422</v>
      </c>
      <c r="C287" s="62"/>
      <c r="D287" s="73"/>
      <c r="E287" s="57"/>
      <c r="F287" s="58"/>
      <c r="G287" s="174"/>
      <c r="H287" s="175"/>
      <c r="I287" s="175"/>
    </row>
    <row r="288" spans="1:17" s="26" customFormat="1" ht="126" x14ac:dyDescent="0.2">
      <c r="A288" s="60"/>
      <c r="B288" s="61" t="s">
        <v>423</v>
      </c>
      <c r="C288" s="62"/>
      <c r="D288" s="73"/>
      <c r="E288" s="57"/>
      <c r="F288" s="58"/>
      <c r="G288" s="174"/>
      <c r="H288" s="175"/>
      <c r="I288" s="175"/>
    </row>
    <row r="289" spans="1:9" s="26" customFormat="1" ht="18.75" x14ac:dyDescent="0.2">
      <c r="A289" s="60"/>
      <c r="B289" s="61"/>
      <c r="C289" s="62"/>
      <c r="D289" s="73"/>
      <c r="E289" s="57"/>
      <c r="F289" s="58"/>
      <c r="G289" s="174"/>
      <c r="H289" s="175"/>
      <c r="I289" s="175"/>
    </row>
    <row r="290" spans="1:9" s="26" customFormat="1" ht="18.75" x14ac:dyDescent="0.2">
      <c r="A290" s="60" t="s">
        <v>424</v>
      </c>
      <c r="B290" s="63" t="s">
        <v>425</v>
      </c>
      <c r="C290" s="166" t="s">
        <v>7</v>
      </c>
      <c r="D290" s="73">
        <v>1</v>
      </c>
      <c r="E290" s="57">
        <v>1534.72</v>
      </c>
      <c r="F290" s="58">
        <f>D290*E290</f>
        <v>1534.72</v>
      </c>
      <c r="G290" s="174" t="s">
        <v>420</v>
      </c>
      <c r="H290" s="175"/>
      <c r="I290" s="175"/>
    </row>
    <row r="291" spans="1:9" s="26" customFormat="1" ht="18.75" x14ac:dyDescent="0.2">
      <c r="A291" s="60"/>
      <c r="B291" s="63"/>
      <c r="C291" s="62"/>
      <c r="D291" s="73"/>
      <c r="E291" s="57"/>
      <c r="F291" s="58"/>
      <c r="G291" s="174"/>
      <c r="H291" s="175"/>
      <c r="I291" s="175"/>
    </row>
    <row r="292" spans="1:9" s="26" customFormat="1" ht="18.75" x14ac:dyDescent="0.2">
      <c r="A292" s="60" t="s">
        <v>426</v>
      </c>
      <c r="B292" s="72" t="s">
        <v>427</v>
      </c>
      <c r="C292" s="62"/>
      <c r="D292" s="73"/>
      <c r="E292" s="57"/>
      <c r="F292" s="58"/>
      <c r="G292" s="174"/>
      <c r="H292" s="175"/>
      <c r="I292" s="175"/>
    </row>
    <row r="293" spans="1:9" s="26" customFormat="1" ht="126" x14ac:dyDescent="0.2">
      <c r="A293" s="60"/>
      <c r="B293" s="61" t="s">
        <v>428</v>
      </c>
      <c r="C293" s="62"/>
      <c r="D293" s="73"/>
      <c r="E293" s="57"/>
      <c r="F293" s="58"/>
      <c r="G293" s="174"/>
      <c r="H293" s="175"/>
      <c r="I293" s="175"/>
    </row>
    <row r="294" spans="1:9" s="26" customFormat="1" ht="18.75" x14ac:dyDescent="0.2">
      <c r="A294" s="60"/>
      <c r="B294" s="61"/>
      <c r="C294" s="62"/>
      <c r="D294" s="73"/>
      <c r="E294" s="57"/>
      <c r="F294" s="58"/>
      <c r="G294" s="174"/>
      <c r="H294" s="175"/>
      <c r="I294" s="175"/>
    </row>
    <row r="295" spans="1:9" s="26" customFormat="1" ht="18.75" x14ac:dyDescent="0.2">
      <c r="A295" s="60" t="s">
        <v>429</v>
      </c>
      <c r="B295" s="63" t="s">
        <v>430</v>
      </c>
      <c r="C295" s="166" t="s">
        <v>20</v>
      </c>
      <c r="D295" s="73">
        <v>3</v>
      </c>
      <c r="E295" s="57">
        <v>2265.11</v>
      </c>
      <c r="F295" s="58">
        <f>D295*E295</f>
        <v>6795.33</v>
      </c>
      <c r="G295" s="174" t="s">
        <v>431</v>
      </c>
      <c r="H295" s="175"/>
      <c r="I295" s="175"/>
    </row>
    <row r="296" spans="1:9" s="26" customFormat="1" ht="18.75" x14ac:dyDescent="0.2">
      <c r="A296" s="60"/>
      <c r="B296" s="63"/>
      <c r="C296" s="198" t="s">
        <v>25</v>
      </c>
      <c r="D296" s="199"/>
      <c r="E296" s="199"/>
      <c r="F296" s="74">
        <f>SUM(F283:F295)</f>
        <v>16294.65</v>
      </c>
      <c r="G296" s="52"/>
      <c r="H296" s="59"/>
      <c r="I296" s="66"/>
    </row>
    <row r="297" spans="1:9" s="26" customFormat="1" ht="18.75" x14ac:dyDescent="0.2">
      <c r="A297" s="46" t="s">
        <v>306</v>
      </c>
      <c r="B297" s="47" t="s">
        <v>307</v>
      </c>
      <c r="C297" s="48"/>
      <c r="D297" s="75"/>
      <c r="E297" s="50"/>
      <c r="F297" s="58"/>
      <c r="G297" s="52"/>
      <c r="H297" s="59"/>
      <c r="I297" s="66"/>
    </row>
    <row r="298" spans="1:9" s="26" customFormat="1" ht="18.75" x14ac:dyDescent="0.2">
      <c r="A298" s="53" t="s">
        <v>308</v>
      </c>
      <c r="B298" s="101" t="s">
        <v>309</v>
      </c>
      <c r="C298" s="79"/>
      <c r="D298" s="73"/>
      <c r="E298" s="57"/>
      <c r="F298" s="58"/>
      <c r="G298" s="52"/>
      <c r="H298" s="59"/>
      <c r="I298" s="66"/>
    </row>
    <row r="299" spans="1:9" s="26" customFormat="1" ht="18.75" x14ac:dyDescent="0.2">
      <c r="A299" s="60" t="s">
        <v>310</v>
      </c>
      <c r="B299" s="63" t="s">
        <v>311</v>
      </c>
      <c r="C299" s="55" t="s">
        <v>18</v>
      </c>
      <c r="D299" s="76">
        <v>903.62</v>
      </c>
      <c r="E299" s="57">
        <v>5.32</v>
      </c>
      <c r="F299" s="58">
        <f>D299*E299</f>
        <v>4807.2584000000006</v>
      </c>
      <c r="G299" s="52"/>
      <c r="H299" s="59"/>
      <c r="I299" s="83"/>
    </row>
    <row r="300" spans="1:9" s="26" customFormat="1" ht="63" x14ac:dyDescent="0.2">
      <c r="A300" s="60"/>
      <c r="B300" s="61" t="s">
        <v>312</v>
      </c>
      <c r="C300" s="62"/>
      <c r="D300" s="73"/>
      <c r="E300" s="57"/>
      <c r="F300" s="58"/>
      <c r="G300" s="176" t="s">
        <v>395</v>
      </c>
      <c r="H300" s="178"/>
      <c r="I300" s="178"/>
    </row>
    <row r="301" spans="1:9" s="26" customFormat="1" ht="18.75" x14ac:dyDescent="0.2">
      <c r="A301" s="113"/>
      <c r="B301" s="114"/>
      <c r="C301" s="198" t="s">
        <v>25</v>
      </c>
      <c r="D301" s="199"/>
      <c r="E301" s="199"/>
      <c r="F301" s="74">
        <f>SUM(F298:F300)</f>
        <v>4807.2584000000006</v>
      </c>
      <c r="G301" s="52"/>
      <c r="H301" s="59"/>
      <c r="I301" s="66"/>
    </row>
    <row r="302" spans="1:9" s="26" customFormat="1" ht="18.75" x14ac:dyDescent="0.2">
      <c r="A302" s="148" t="s">
        <v>399</v>
      </c>
      <c r="B302" s="149" t="s">
        <v>400</v>
      </c>
      <c r="C302" s="150"/>
      <c r="D302" s="151"/>
      <c r="E302" s="152"/>
      <c r="F302" s="153"/>
      <c r="G302" s="176"/>
      <c r="H302" s="177"/>
      <c r="I302" s="177"/>
    </row>
    <row r="303" spans="1:9" s="26" customFormat="1" ht="18.75" x14ac:dyDescent="0.2">
      <c r="A303" s="154" t="s">
        <v>401</v>
      </c>
      <c r="B303" s="155" t="s">
        <v>402</v>
      </c>
      <c r="C303" s="156"/>
      <c r="D303" s="157"/>
      <c r="E303" s="158"/>
      <c r="F303" s="153"/>
      <c r="G303" s="176"/>
      <c r="H303" s="177"/>
      <c r="I303" s="177"/>
    </row>
    <row r="304" spans="1:9" s="26" customFormat="1" ht="315" x14ac:dyDescent="0.2">
      <c r="A304" s="154"/>
      <c r="B304" s="159" t="s">
        <v>403</v>
      </c>
      <c r="C304" s="156"/>
      <c r="D304" s="157"/>
      <c r="E304" s="158"/>
      <c r="F304" s="153"/>
      <c r="G304" s="176"/>
      <c r="H304" s="177"/>
      <c r="I304" s="177"/>
    </row>
    <row r="305" spans="1:9" s="26" customFormat="1" ht="18.75" x14ac:dyDescent="0.2">
      <c r="A305" s="154" t="s">
        <v>404</v>
      </c>
      <c r="B305" s="160" t="s">
        <v>405</v>
      </c>
      <c r="C305" s="156" t="s">
        <v>7</v>
      </c>
      <c r="D305" s="157">
        <v>1</v>
      </c>
      <c r="E305" s="161">
        <v>992.16</v>
      </c>
      <c r="F305" s="153">
        <v>992.16</v>
      </c>
      <c r="G305" s="176" t="s">
        <v>350</v>
      </c>
      <c r="H305" s="177"/>
      <c r="I305" s="177"/>
    </row>
    <row r="306" spans="1:9" s="26" customFormat="1" ht="18.75" x14ac:dyDescent="0.2">
      <c r="A306" s="154" t="s">
        <v>406</v>
      </c>
      <c r="B306" s="155" t="s">
        <v>407</v>
      </c>
      <c r="C306" s="156"/>
      <c r="D306" s="157"/>
      <c r="E306" s="158"/>
      <c r="F306" s="153"/>
      <c r="G306" s="176"/>
      <c r="H306" s="177"/>
      <c r="I306" s="177"/>
    </row>
    <row r="307" spans="1:9" s="26" customFormat="1" ht="315" x14ac:dyDescent="0.2">
      <c r="A307" s="154"/>
      <c r="B307" s="159" t="s">
        <v>408</v>
      </c>
      <c r="C307" s="156"/>
      <c r="D307" s="157"/>
      <c r="E307" s="158"/>
      <c r="F307" s="153"/>
      <c r="G307" s="176"/>
      <c r="H307" s="177"/>
      <c r="I307" s="177"/>
    </row>
    <row r="308" spans="1:9" s="26" customFormat="1" ht="18.75" x14ac:dyDescent="0.2">
      <c r="A308" s="154" t="s">
        <v>409</v>
      </c>
      <c r="B308" s="160" t="s">
        <v>410</v>
      </c>
      <c r="C308" s="156" t="s">
        <v>7</v>
      </c>
      <c r="D308" s="157">
        <v>1</v>
      </c>
      <c r="E308" s="161">
        <v>1571.81</v>
      </c>
      <c r="F308" s="153">
        <v>1571.81</v>
      </c>
      <c r="G308" s="176" t="s">
        <v>350</v>
      </c>
      <c r="H308" s="177"/>
      <c r="I308" s="177"/>
    </row>
    <row r="309" spans="1:9" s="26" customFormat="1" ht="18.75" x14ac:dyDescent="0.2">
      <c r="A309" s="154" t="s">
        <v>411</v>
      </c>
      <c r="B309" s="162" t="s">
        <v>412</v>
      </c>
      <c r="C309" s="156" t="s">
        <v>7</v>
      </c>
      <c r="D309" s="157">
        <v>1</v>
      </c>
      <c r="E309" s="161">
        <v>1387.24</v>
      </c>
      <c r="F309" s="153">
        <v>1387.24</v>
      </c>
      <c r="G309" s="176" t="s">
        <v>350</v>
      </c>
      <c r="H309" s="177"/>
      <c r="I309" s="177"/>
    </row>
    <row r="310" spans="1:9" s="26" customFormat="1" ht="18.75" x14ac:dyDescent="0.2">
      <c r="A310" s="154" t="s">
        <v>413</v>
      </c>
      <c r="B310" s="162" t="s">
        <v>414</v>
      </c>
      <c r="C310" s="156" t="s">
        <v>7</v>
      </c>
      <c r="D310" s="157">
        <v>1</v>
      </c>
      <c r="E310" s="161">
        <v>1464.96</v>
      </c>
      <c r="F310" s="153">
        <v>1464.96</v>
      </c>
      <c r="G310" s="176" t="s">
        <v>350</v>
      </c>
      <c r="H310" s="177"/>
      <c r="I310" s="177"/>
    </row>
    <row r="311" spans="1:9" s="26" customFormat="1" ht="18.75" x14ac:dyDescent="0.2">
      <c r="A311" s="154" t="s">
        <v>415</v>
      </c>
      <c r="B311" s="162" t="s">
        <v>416</v>
      </c>
      <c r="C311" s="156" t="s">
        <v>7</v>
      </c>
      <c r="D311" s="157">
        <v>2</v>
      </c>
      <c r="E311" s="161">
        <v>1309.31</v>
      </c>
      <c r="F311" s="153">
        <v>2618.62</v>
      </c>
      <c r="G311" s="176" t="s">
        <v>368</v>
      </c>
      <c r="H311" s="177"/>
      <c r="I311" s="177"/>
    </row>
    <row r="312" spans="1:9" s="26" customFormat="1" ht="18.75" x14ac:dyDescent="0.2">
      <c r="A312" s="154" t="s">
        <v>417</v>
      </c>
      <c r="B312" s="162" t="s">
        <v>418</v>
      </c>
      <c r="C312" s="156" t="s">
        <v>7</v>
      </c>
      <c r="D312" s="157">
        <v>1</v>
      </c>
      <c r="E312" s="161">
        <v>1183.78</v>
      </c>
      <c r="F312" s="153">
        <v>1183.78</v>
      </c>
      <c r="G312" s="176" t="s">
        <v>350</v>
      </c>
      <c r="H312" s="177"/>
      <c r="I312" s="177"/>
    </row>
    <row r="313" spans="1:9" s="26" customFormat="1" ht="18.75" x14ac:dyDescent="0.2">
      <c r="A313" s="113"/>
      <c r="B313" s="114"/>
      <c r="C313" s="179" t="s">
        <v>25</v>
      </c>
      <c r="D313" s="180"/>
      <c r="E313" s="180"/>
      <c r="F313" s="74">
        <f>SUM(F302:F312)</f>
        <v>9218.57</v>
      </c>
      <c r="G313" s="163"/>
      <c r="H313" s="164"/>
      <c r="I313" s="165"/>
    </row>
    <row r="314" spans="1:9" s="26" customFormat="1" ht="18.75" x14ac:dyDescent="0.25">
      <c r="A314" s="115"/>
      <c r="B314" s="116"/>
      <c r="C314" s="207" t="s">
        <v>313</v>
      </c>
      <c r="D314" s="208"/>
      <c r="E314" s="209"/>
      <c r="F314" s="74">
        <f>+F301+F296+F280+F268+F259+F251+F238+F232+F223+F209+F161+F134+F79+F55+F48+F39+F31+F27+F11+F313</f>
        <v>449519.93870000006</v>
      </c>
      <c r="G314" s="52"/>
      <c r="H314" s="117"/>
      <c r="I314" s="138"/>
    </row>
    <row r="315" spans="1:9" s="26" customFormat="1" ht="18.75" x14ac:dyDescent="0.25">
      <c r="A315" s="115"/>
      <c r="B315" s="118"/>
      <c r="C315" s="119">
        <f>IF(D3=2%,24.93%,IF(D3=24.93%,24.93%,IF(D3=4%,24.93%,IF(D3=5%,24.93%,0))))</f>
        <v>0.24929999999999999</v>
      </c>
      <c r="D315" s="181" t="s">
        <v>419</v>
      </c>
      <c r="E315" s="182"/>
      <c r="F315" s="120">
        <f>F313*C315</f>
        <v>2298.1895009999998</v>
      </c>
      <c r="G315" s="147"/>
      <c r="H315" s="117"/>
      <c r="I315" s="138"/>
    </row>
    <row r="316" spans="1:9" s="26" customFormat="1" ht="18.75" x14ac:dyDescent="0.25">
      <c r="A316" s="115"/>
      <c r="B316" s="118"/>
      <c r="C316" s="119">
        <f>IF(+D3=2%,20.94%,IF(D3=3%,21.58%,IF(D3=4%,22.23%,IF(D3=5%,22.88%,0))))</f>
        <v>0.2288</v>
      </c>
      <c r="D316" s="207" t="s">
        <v>314</v>
      </c>
      <c r="E316" s="209"/>
      <c r="F316" s="120">
        <f>(F314-F313)*C316</f>
        <v>100740.95315856002</v>
      </c>
      <c r="G316" s="121"/>
      <c r="H316" s="117"/>
      <c r="I316" s="138"/>
    </row>
    <row r="317" spans="1:9" s="26" customFormat="1" ht="18.75" x14ac:dyDescent="0.25">
      <c r="A317" s="115"/>
      <c r="B317" s="118"/>
      <c r="C317" s="207" t="s">
        <v>315</v>
      </c>
      <c r="D317" s="208"/>
      <c r="E317" s="209"/>
      <c r="F317" s="122">
        <f>ROUND(((SUM(F314:F316))),2)</f>
        <v>552559.07999999996</v>
      </c>
      <c r="G317" s="123"/>
      <c r="H317" s="117"/>
      <c r="I317" s="138"/>
    </row>
    <row r="318" spans="1:9" s="26" customFormat="1" ht="33" x14ac:dyDescent="0.2">
      <c r="A318" s="210" t="s">
        <v>316</v>
      </c>
      <c r="B318" s="211"/>
      <c r="C318" s="211"/>
      <c r="D318" s="211"/>
      <c r="E318" s="211"/>
      <c r="F318" s="212"/>
      <c r="G318" s="124"/>
      <c r="H318" s="125" t="s">
        <v>317</v>
      </c>
      <c r="I318" s="139" t="s">
        <v>318</v>
      </c>
    </row>
    <row r="319" spans="1:9" s="26" customFormat="1" ht="18.75" x14ac:dyDescent="0.2">
      <c r="A319" s="214" t="s">
        <v>334</v>
      </c>
      <c r="B319" s="215"/>
      <c r="C319" s="216"/>
      <c r="D319" s="215"/>
      <c r="E319" s="217" t="s">
        <v>335</v>
      </c>
      <c r="F319" s="217"/>
      <c r="G319" s="126"/>
      <c r="H319" s="127" t="s">
        <v>319</v>
      </c>
      <c r="I319" s="140"/>
    </row>
    <row r="320" spans="1:9" s="26" customFormat="1" ht="18.75" x14ac:dyDescent="0.2">
      <c r="A320" s="218" t="s">
        <v>336</v>
      </c>
      <c r="B320" s="219"/>
      <c r="C320" s="220"/>
      <c r="D320" s="221"/>
      <c r="E320" s="222"/>
      <c r="F320" s="222"/>
      <c r="G320" s="128"/>
      <c r="H320" s="129"/>
      <c r="I320" s="142"/>
    </row>
    <row r="321" spans="1:9" s="26" customFormat="1" x14ac:dyDescent="0.25">
      <c r="A321" s="130"/>
      <c r="B321" s="131"/>
      <c r="C321" s="132"/>
      <c r="D321" s="32"/>
      <c r="E321" s="31"/>
      <c r="F321" s="32"/>
      <c r="G321" s="133"/>
      <c r="H321" s="134"/>
      <c r="I321" s="143"/>
    </row>
    <row r="322" spans="1:9" s="26" customFormat="1" x14ac:dyDescent="0.25">
      <c r="A322" s="130"/>
      <c r="B322" s="131"/>
      <c r="C322" s="132"/>
      <c r="D322" s="32"/>
      <c r="E322" s="31"/>
      <c r="F322" s="32"/>
      <c r="G322" s="133"/>
      <c r="H322" s="134"/>
      <c r="I322" s="143"/>
    </row>
    <row r="323" spans="1:9" s="26" customFormat="1" x14ac:dyDescent="0.25">
      <c r="A323" s="130"/>
      <c r="B323" s="131"/>
      <c r="C323" s="132"/>
      <c r="D323" s="32"/>
      <c r="E323" s="31"/>
      <c r="F323" s="32"/>
      <c r="G323" s="133"/>
      <c r="H323" s="134"/>
      <c r="I323" s="143"/>
    </row>
    <row r="324" spans="1:9" s="26" customFormat="1" x14ac:dyDescent="0.25">
      <c r="A324" s="130"/>
      <c r="B324" s="131"/>
      <c r="C324" s="132"/>
      <c r="D324" s="32"/>
      <c r="E324" s="31"/>
      <c r="F324" s="32"/>
      <c r="G324" s="133"/>
      <c r="H324" s="134"/>
      <c r="I324" s="143"/>
    </row>
    <row r="325" spans="1:9" s="26" customFormat="1" x14ac:dyDescent="0.25">
      <c r="A325" s="130"/>
      <c r="B325" s="131"/>
      <c r="C325" s="132"/>
      <c r="D325" s="32"/>
      <c r="E325" s="31"/>
      <c r="F325" s="32"/>
      <c r="G325" s="133"/>
      <c r="H325" s="134"/>
      <c r="I325" s="143"/>
    </row>
    <row r="326" spans="1:9" s="26" customFormat="1" x14ac:dyDescent="0.25">
      <c r="A326" s="130"/>
      <c r="B326" s="135"/>
      <c r="C326" s="132"/>
      <c r="D326" s="32"/>
      <c r="E326" s="31"/>
      <c r="F326" s="32"/>
      <c r="G326" s="133"/>
      <c r="H326" s="134"/>
      <c r="I326" s="143"/>
    </row>
    <row r="327" spans="1:9" s="26" customFormat="1" x14ac:dyDescent="0.25">
      <c r="A327" s="27"/>
      <c r="B327" s="28"/>
      <c r="C327" s="136"/>
      <c r="D327" s="32"/>
      <c r="E327" s="31"/>
      <c r="F327" s="32"/>
      <c r="G327" s="133"/>
      <c r="H327" s="134"/>
      <c r="I327" s="143"/>
    </row>
    <row r="328" spans="1:9" s="26" customFormat="1" x14ac:dyDescent="0.25">
      <c r="A328" s="27"/>
      <c r="B328" s="28"/>
      <c r="C328" s="136"/>
      <c r="D328" s="32"/>
      <c r="E328" s="31"/>
      <c r="F328" s="32"/>
      <c r="G328" s="133"/>
      <c r="H328" s="134"/>
      <c r="I328" s="143"/>
    </row>
    <row r="329" spans="1:9" s="26" customFormat="1" x14ac:dyDescent="0.25">
      <c r="A329" s="27"/>
      <c r="B329" s="28"/>
      <c r="C329" s="136"/>
      <c r="D329" s="32"/>
      <c r="E329" s="31"/>
      <c r="F329" s="32"/>
      <c r="G329" s="133"/>
      <c r="H329" s="134"/>
      <c r="I329" s="143"/>
    </row>
    <row r="330" spans="1:9" s="26" customFormat="1" x14ac:dyDescent="0.25">
      <c r="A330" s="27"/>
      <c r="B330" s="28"/>
      <c r="C330" s="136"/>
      <c r="D330" s="32"/>
      <c r="E330" s="31"/>
      <c r="F330" s="32"/>
      <c r="G330" s="133"/>
      <c r="H330" s="134"/>
      <c r="I330" s="143"/>
    </row>
    <row r="331" spans="1:9" s="26" customFormat="1" x14ac:dyDescent="0.25">
      <c r="A331" s="27"/>
      <c r="B331" s="28"/>
      <c r="C331" s="136"/>
      <c r="D331" s="32"/>
      <c r="E331" s="31"/>
      <c r="F331" s="32"/>
      <c r="G331" s="133"/>
      <c r="H331" s="134"/>
      <c r="I331" s="143"/>
    </row>
    <row r="332" spans="1:9" s="26" customFormat="1" x14ac:dyDescent="0.25">
      <c r="A332" s="27"/>
      <c r="B332" s="137"/>
      <c r="C332" s="136"/>
      <c r="D332" s="32"/>
      <c r="E332" s="31"/>
      <c r="F332" s="32"/>
      <c r="G332" s="133"/>
      <c r="H332" s="134"/>
      <c r="I332" s="143"/>
    </row>
    <row r="333" spans="1:9" s="26" customFormat="1" x14ac:dyDescent="0.25">
      <c r="A333" s="27"/>
      <c r="B333" s="28"/>
      <c r="C333" s="136"/>
      <c r="D333" s="32"/>
      <c r="E333" s="31"/>
      <c r="F333" s="32"/>
      <c r="G333" s="133"/>
      <c r="H333" s="134"/>
      <c r="I333" s="143"/>
    </row>
    <row r="334" spans="1:9" s="26" customFormat="1" x14ac:dyDescent="0.25">
      <c r="A334" s="27"/>
      <c r="B334" s="28"/>
      <c r="C334" s="136"/>
      <c r="D334" s="32"/>
      <c r="E334" s="31"/>
      <c r="F334" s="32"/>
      <c r="G334" s="133"/>
      <c r="H334" s="134"/>
      <c r="I334" s="143"/>
    </row>
    <row r="335" spans="1:9" s="26" customFormat="1" x14ac:dyDescent="0.25">
      <c r="A335" s="27"/>
      <c r="B335" s="28"/>
      <c r="C335" s="136"/>
      <c r="D335" s="32"/>
      <c r="E335" s="31"/>
      <c r="F335" s="32"/>
      <c r="G335" s="133"/>
      <c r="H335" s="134"/>
      <c r="I335" s="143"/>
    </row>
    <row r="336" spans="1:9" s="26" customFormat="1" x14ac:dyDescent="0.25">
      <c r="A336" s="27"/>
      <c r="B336" s="28"/>
      <c r="C336" s="136"/>
      <c r="D336" s="32"/>
      <c r="E336" s="31"/>
      <c r="F336" s="32"/>
      <c r="G336" s="133"/>
      <c r="H336" s="134"/>
      <c r="I336" s="143"/>
    </row>
    <row r="337" spans="1:10" s="26" customFormat="1" x14ac:dyDescent="0.25">
      <c r="A337" s="27"/>
      <c r="B337" s="28"/>
      <c r="C337" s="136"/>
      <c r="D337" s="32"/>
      <c r="E337" s="31"/>
      <c r="F337" s="32"/>
      <c r="G337" s="133"/>
      <c r="H337" s="134"/>
      <c r="I337" s="143"/>
    </row>
    <row r="338" spans="1:10" x14ac:dyDescent="0.25">
      <c r="C338" s="136"/>
      <c r="D338" s="32"/>
      <c r="G338" s="133"/>
      <c r="H338" s="134"/>
      <c r="I338" s="143"/>
      <c r="J338" s="26"/>
    </row>
    <row r="339" spans="1:10" x14ac:dyDescent="0.25">
      <c r="C339" s="136"/>
      <c r="D339" s="32"/>
      <c r="G339" s="133"/>
      <c r="H339" s="134"/>
      <c r="I339" s="143"/>
    </row>
    <row r="340" spans="1:10" x14ac:dyDescent="0.25">
      <c r="C340" s="136"/>
      <c r="D340" s="32"/>
      <c r="G340" s="133"/>
      <c r="H340" s="134"/>
      <c r="I340" s="143"/>
    </row>
    <row r="341" spans="1:10" x14ac:dyDescent="0.25">
      <c r="C341" s="136"/>
      <c r="D341" s="32"/>
      <c r="G341" s="133"/>
      <c r="H341" s="134"/>
      <c r="I341" s="143"/>
    </row>
    <row r="342" spans="1:10" x14ac:dyDescent="0.25">
      <c r="C342" s="136"/>
      <c r="D342" s="32"/>
      <c r="G342" s="133"/>
      <c r="H342" s="134"/>
      <c r="I342" s="143"/>
    </row>
    <row r="343" spans="1:10" x14ac:dyDescent="0.25">
      <c r="C343" s="136"/>
      <c r="D343" s="32"/>
      <c r="G343" s="133"/>
      <c r="H343" s="134"/>
      <c r="I343" s="143"/>
    </row>
    <row r="344" spans="1:10" x14ac:dyDescent="0.25">
      <c r="C344" s="136"/>
      <c r="D344" s="32"/>
      <c r="G344" s="133"/>
      <c r="H344" s="134"/>
      <c r="I344" s="143"/>
    </row>
    <row r="345" spans="1:10" x14ac:dyDescent="0.25">
      <c r="C345" s="136"/>
      <c r="D345" s="32"/>
      <c r="G345" s="133"/>
      <c r="H345" s="134"/>
      <c r="I345" s="143"/>
    </row>
    <row r="346" spans="1:10" x14ac:dyDescent="0.25">
      <c r="C346" s="136"/>
      <c r="D346" s="32"/>
      <c r="G346" s="133"/>
      <c r="H346" s="134"/>
      <c r="I346" s="143"/>
    </row>
    <row r="347" spans="1:10" x14ac:dyDescent="0.25">
      <c r="C347" s="136"/>
      <c r="D347" s="32"/>
      <c r="G347" s="133"/>
      <c r="H347" s="134"/>
      <c r="I347" s="143"/>
    </row>
    <row r="348" spans="1:10" x14ac:dyDescent="0.25">
      <c r="C348" s="136"/>
      <c r="D348" s="32"/>
      <c r="G348" s="133"/>
      <c r="H348" s="134"/>
      <c r="I348" s="143"/>
    </row>
    <row r="349" spans="1:10" x14ac:dyDescent="0.25">
      <c r="C349" s="136"/>
      <c r="D349" s="32"/>
      <c r="G349" s="133"/>
      <c r="H349" s="134"/>
      <c r="I349" s="143"/>
    </row>
    <row r="350" spans="1:10" x14ac:dyDescent="0.25">
      <c r="C350" s="136"/>
      <c r="D350" s="32"/>
      <c r="G350" s="133"/>
      <c r="H350" s="134"/>
      <c r="I350" s="143"/>
    </row>
    <row r="351" spans="1:10" x14ac:dyDescent="0.25">
      <c r="C351" s="136"/>
      <c r="D351" s="32"/>
      <c r="G351" s="133"/>
      <c r="H351" s="134"/>
      <c r="I351" s="143"/>
    </row>
    <row r="352" spans="1:10" x14ac:dyDescent="0.25">
      <c r="C352" s="136"/>
      <c r="D352" s="32"/>
      <c r="G352" s="133"/>
      <c r="H352" s="134"/>
      <c r="I352" s="143"/>
    </row>
    <row r="353" spans="3:9" x14ac:dyDescent="0.25">
      <c r="C353" s="136"/>
      <c r="D353" s="32"/>
      <c r="G353" s="133"/>
      <c r="H353" s="134"/>
      <c r="I353" s="143"/>
    </row>
    <row r="354" spans="3:9" x14ac:dyDescent="0.25">
      <c r="C354" s="136"/>
      <c r="D354" s="32"/>
      <c r="G354" s="133"/>
      <c r="H354" s="134"/>
      <c r="I354" s="143"/>
    </row>
    <row r="355" spans="3:9" x14ac:dyDescent="0.25">
      <c r="C355" s="136"/>
      <c r="D355" s="32"/>
      <c r="G355" s="133"/>
      <c r="H355" s="134"/>
      <c r="I355" s="143"/>
    </row>
    <row r="356" spans="3:9" x14ac:dyDescent="0.25">
      <c r="C356" s="136"/>
      <c r="D356" s="32"/>
      <c r="G356" s="133"/>
      <c r="H356" s="134"/>
      <c r="I356" s="143"/>
    </row>
    <row r="357" spans="3:9" x14ac:dyDescent="0.25">
      <c r="C357" s="136"/>
      <c r="D357" s="32"/>
      <c r="G357" s="133"/>
      <c r="H357" s="134"/>
      <c r="I357" s="143"/>
    </row>
    <row r="358" spans="3:9" x14ac:dyDescent="0.25">
      <c r="C358" s="136"/>
      <c r="D358" s="32"/>
      <c r="G358" s="133"/>
      <c r="H358" s="134"/>
      <c r="I358" s="143"/>
    </row>
    <row r="359" spans="3:9" x14ac:dyDescent="0.25">
      <c r="C359" s="136"/>
      <c r="D359" s="32"/>
      <c r="G359" s="133"/>
      <c r="H359" s="134"/>
      <c r="I359" s="143"/>
    </row>
    <row r="360" spans="3:9" x14ac:dyDescent="0.25">
      <c r="C360" s="136"/>
      <c r="D360" s="32"/>
      <c r="G360" s="133"/>
      <c r="H360" s="134"/>
      <c r="I360" s="143"/>
    </row>
    <row r="361" spans="3:9" x14ac:dyDescent="0.25">
      <c r="C361" s="136"/>
      <c r="D361" s="32"/>
      <c r="G361" s="133"/>
      <c r="H361" s="134"/>
      <c r="I361" s="143"/>
    </row>
    <row r="362" spans="3:9" x14ac:dyDescent="0.25">
      <c r="C362" s="136"/>
      <c r="D362" s="32"/>
      <c r="G362" s="133"/>
      <c r="H362" s="134"/>
      <c r="I362" s="143"/>
    </row>
    <row r="363" spans="3:9" x14ac:dyDescent="0.25">
      <c r="C363" s="136"/>
      <c r="D363" s="32"/>
      <c r="G363" s="133"/>
      <c r="H363" s="134"/>
      <c r="I363" s="143"/>
    </row>
    <row r="364" spans="3:9" x14ac:dyDescent="0.25">
      <c r="C364" s="136"/>
      <c r="D364" s="32"/>
      <c r="G364" s="133"/>
      <c r="H364" s="134"/>
      <c r="I364" s="143"/>
    </row>
    <row r="365" spans="3:9" x14ac:dyDescent="0.25">
      <c r="C365" s="136"/>
      <c r="D365" s="32"/>
      <c r="G365" s="133"/>
      <c r="H365" s="134"/>
      <c r="I365" s="143"/>
    </row>
    <row r="366" spans="3:9" x14ac:dyDescent="0.25">
      <c r="C366" s="136"/>
      <c r="D366" s="32"/>
      <c r="G366" s="133"/>
      <c r="H366" s="134"/>
      <c r="I366" s="143"/>
    </row>
    <row r="367" spans="3:9" x14ac:dyDescent="0.25">
      <c r="C367" s="136"/>
      <c r="D367" s="32"/>
      <c r="G367" s="133"/>
      <c r="H367" s="134"/>
      <c r="I367" s="143"/>
    </row>
    <row r="368" spans="3:9" x14ac:dyDescent="0.25">
      <c r="C368" s="136"/>
      <c r="D368" s="32"/>
      <c r="G368" s="133"/>
      <c r="H368" s="134"/>
      <c r="I368" s="143"/>
    </row>
    <row r="369" spans="3:9" x14ac:dyDescent="0.25">
      <c r="C369" s="136"/>
      <c r="D369" s="32"/>
      <c r="G369" s="133"/>
      <c r="H369" s="134"/>
      <c r="I369" s="143"/>
    </row>
    <row r="370" spans="3:9" x14ac:dyDescent="0.25">
      <c r="C370" s="136"/>
      <c r="D370" s="32"/>
      <c r="G370" s="133"/>
      <c r="H370" s="134"/>
      <c r="I370" s="143"/>
    </row>
    <row r="371" spans="3:9" x14ac:dyDescent="0.25">
      <c r="C371" s="136"/>
      <c r="D371" s="32"/>
      <c r="G371" s="133"/>
      <c r="H371" s="134"/>
      <c r="I371" s="143"/>
    </row>
    <row r="372" spans="3:9" x14ac:dyDescent="0.25">
      <c r="C372" s="136"/>
      <c r="D372" s="32"/>
      <c r="G372" s="133"/>
      <c r="H372" s="134"/>
      <c r="I372" s="143"/>
    </row>
    <row r="373" spans="3:9" x14ac:dyDescent="0.25">
      <c r="C373" s="136"/>
      <c r="D373" s="32"/>
      <c r="G373" s="133"/>
      <c r="H373" s="134"/>
      <c r="I373" s="143"/>
    </row>
    <row r="374" spans="3:9" x14ac:dyDescent="0.25">
      <c r="C374" s="136"/>
      <c r="D374" s="32"/>
      <c r="G374" s="133"/>
      <c r="H374" s="134"/>
      <c r="I374" s="143"/>
    </row>
    <row r="375" spans="3:9" x14ac:dyDescent="0.25">
      <c r="C375" s="136"/>
      <c r="D375" s="32"/>
      <c r="G375" s="133"/>
      <c r="H375" s="134"/>
      <c r="I375" s="143"/>
    </row>
    <row r="376" spans="3:9" x14ac:dyDescent="0.25">
      <c r="C376" s="136"/>
      <c r="D376" s="32"/>
      <c r="G376" s="133"/>
      <c r="H376" s="134"/>
      <c r="I376" s="143"/>
    </row>
    <row r="377" spans="3:9" x14ac:dyDescent="0.25">
      <c r="C377" s="136"/>
      <c r="D377" s="32"/>
      <c r="G377" s="133"/>
      <c r="H377" s="134"/>
      <c r="I377" s="143"/>
    </row>
    <row r="378" spans="3:9" x14ac:dyDescent="0.25">
      <c r="C378" s="136"/>
      <c r="D378" s="32"/>
      <c r="G378" s="133"/>
      <c r="H378" s="134"/>
      <c r="I378" s="143"/>
    </row>
    <row r="379" spans="3:9" x14ac:dyDescent="0.25">
      <c r="C379" s="136"/>
      <c r="D379" s="32"/>
      <c r="G379" s="133"/>
      <c r="H379" s="134"/>
      <c r="I379" s="143"/>
    </row>
    <row r="380" spans="3:9" x14ac:dyDescent="0.25">
      <c r="C380" s="136"/>
      <c r="D380" s="32"/>
      <c r="G380" s="133"/>
      <c r="H380" s="134"/>
      <c r="I380" s="143"/>
    </row>
    <row r="381" spans="3:9" x14ac:dyDescent="0.25">
      <c r="C381" s="136"/>
      <c r="D381" s="32"/>
      <c r="G381" s="133"/>
      <c r="H381" s="134"/>
      <c r="I381" s="143"/>
    </row>
    <row r="382" spans="3:9" x14ac:dyDescent="0.25">
      <c r="C382" s="136"/>
      <c r="D382" s="32"/>
      <c r="G382" s="133"/>
    </row>
    <row r="383" spans="3:9" x14ac:dyDescent="0.25">
      <c r="C383" s="136"/>
      <c r="D383" s="32"/>
      <c r="G383" s="133"/>
    </row>
    <row r="384" spans="3:9" x14ac:dyDescent="0.25">
      <c r="C384" s="136"/>
      <c r="D384" s="32"/>
      <c r="G384" s="133"/>
    </row>
    <row r="385" spans="1:6" ht="15.75" x14ac:dyDescent="0.25">
      <c r="A385" s="36"/>
      <c r="C385" s="144"/>
      <c r="D385" s="144"/>
      <c r="E385" s="145"/>
      <c r="F385" s="144"/>
    </row>
    <row r="386" spans="1:6" ht="15.75" x14ac:dyDescent="0.25">
      <c r="A386" s="36"/>
      <c r="C386" s="144"/>
      <c r="D386" s="144"/>
      <c r="E386" s="145"/>
      <c r="F386" s="144"/>
    </row>
    <row r="387" spans="1:6" ht="15.75" x14ac:dyDescent="0.25">
      <c r="A387" s="36"/>
      <c r="C387" s="144"/>
      <c r="D387" s="144"/>
      <c r="E387" s="145"/>
      <c r="F387" s="144"/>
    </row>
  </sheetData>
  <mergeCells count="239">
    <mergeCell ref="G87:I87"/>
    <mergeCell ref="G247:I247"/>
    <mergeCell ref="G257:I257"/>
    <mergeCell ref="G201:I201"/>
    <mergeCell ref="G202:I202"/>
    <mergeCell ref="G203:I203"/>
    <mergeCell ref="G204:I204"/>
    <mergeCell ref="G205:I205"/>
    <mergeCell ref="G206:I206"/>
    <mergeCell ref="G207:I207"/>
    <mergeCell ref="G208:I208"/>
    <mergeCell ref="G216:I216"/>
    <mergeCell ref="G214:I214"/>
    <mergeCell ref="G215:I215"/>
    <mergeCell ref="G192:I192"/>
    <mergeCell ref="G193:I193"/>
    <mergeCell ref="G194:I194"/>
    <mergeCell ref="G195:I195"/>
    <mergeCell ref="G196:I196"/>
    <mergeCell ref="G197:I197"/>
    <mergeCell ref="G198:I198"/>
    <mergeCell ref="G199:I199"/>
    <mergeCell ref="G200:I200"/>
    <mergeCell ref="G183:I183"/>
    <mergeCell ref="G184:I184"/>
    <mergeCell ref="G185:I185"/>
    <mergeCell ref="G186:I186"/>
    <mergeCell ref="G187:I187"/>
    <mergeCell ref="G188:I188"/>
    <mergeCell ref="G189:I189"/>
    <mergeCell ref="G190:I190"/>
    <mergeCell ref="G191:I191"/>
    <mergeCell ref="G174:I174"/>
    <mergeCell ref="G175:I175"/>
    <mergeCell ref="G176:I176"/>
    <mergeCell ref="G177:I177"/>
    <mergeCell ref="G178:I178"/>
    <mergeCell ref="G179:I179"/>
    <mergeCell ref="G180:I180"/>
    <mergeCell ref="G181:I181"/>
    <mergeCell ref="G182:I182"/>
    <mergeCell ref="G160:I160"/>
    <mergeCell ref="G166:I166"/>
    <mergeCell ref="G167:I167"/>
    <mergeCell ref="G168:I168"/>
    <mergeCell ref="G169:I169"/>
    <mergeCell ref="G170:I170"/>
    <mergeCell ref="G171:I171"/>
    <mergeCell ref="G172:I172"/>
    <mergeCell ref="G173:I173"/>
    <mergeCell ref="G151:I151"/>
    <mergeCell ref="G152:I152"/>
    <mergeCell ref="G153:I153"/>
    <mergeCell ref="G154:I154"/>
    <mergeCell ref="G155:I155"/>
    <mergeCell ref="G156:I156"/>
    <mergeCell ref="G157:I157"/>
    <mergeCell ref="G158:I158"/>
    <mergeCell ref="G159:I159"/>
    <mergeCell ref="G142:I142"/>
    <mergeCell ref="G143:I143"/>
    <mergeCell ref="G144:I144"/>
    <mergeCell ref="G145:I145"/>
    <mergeCell ref="G146:I146"/>
    <mergeCell ref="G147:I147"/>
    <mergeCell ref="G148:I148"/>
    <mergeCell ref="G149:I149"/>
    <mergeCell ref="G150:I150"/>
    <mergeCell ref="G129:I129"/>
    <mergeCell ref="G130:I130"/>
    <mergeCell ref="G131:I131"/>
    <mergeCell ref="G132:I132"/>
    <mergeCell ref="G133:I133"/>
    <mergeCell ref="G138:I138"/>
    <mergeCell ref="G139:I139"/>
    <mergeCell ref="G140:I140"/>
    <mergeCell ref="G141:I141"/>
    <mergeCell ref="G120:I120"/>
    <mergeCell ref="G121:I121"/>
    <mergeCell ref="G122:I122"/>
    <mergeCell ref="G123:I123"/>
    <mergeCell ref="G124:I124"/>
    <mergeCell ref="G125:I125"/>
    <mergeCell ref="G126:I126"/>
    <mergeCell ref="G127:I127"/>
    <mergeCell ref="G128:I128"/>
    <mergeCell ref="G111:I111"/>
    <mergeCell ref="G112:I112"/>
    <mergeCell ref="G113:I113"/>
    <mergeCell ref="G114:I114"/>
    <mergeCell ref="G115:I115"/>
    <mergeCell ref="G116:I116"/>
    <mergeCell ref="G117:I117"/>
    <mergeCell ref="G118:I118"/>
    <mergeCell ref="G119:I119"/>
    <mergeCell ref="G86:I86"/>
    <mergeCell ref="G89:I89"/>
    <mergeCell ref="G90:I90"/>
    <mergeCell ref="G91:I91"/>
    <mergeCell ref="G92:I92"/>
    <mergeCell ref="G93:I93"/>
    <mergeCell ref="G94:I94"/>
    <mergeCell ref="G227:I227"/>
    <mergeCell ref="G95:I95"/>
    <mergeCell ref="G96:I96"/>
    <mergeCell ref="G97:I97"/>
    <mergeCell ref="G98:I98"/>
    <mergeCell ref="G99:I99"/>
    <mergeCell ref="G100:I100"/>
    <mergeCell ref="G101:I101"/>
    <mergeCell ref="G102:I102"/>
    <mergeCell ref="G103:I103"/>
    <mergeCell ref="G104:I104"/>
    <mergeCell ref="G105:I105"/>
    <mergeCell ref="G106:I106"/>
    <mergeCell ref="G107:I107"/>
    <mergeCell ref="G108:I108"/>
    <mergeCell ref="G109:I109"/>
    <mergeCell ref="G110:I110"/>
    <mergeCell ref="A320:D320"/>
    <mergeCell ref="E320:F320"/>
    <mergeCell ref="A4:A5"/>
    <mergeCell ref="B4:B5"/>
    <mergeCell ref="C4:C5"/>
    <mergeCell ref="J11:M12"/>
    <mergeCell ref="J63:Q64"/>
    <mergeCell ref="J274:M274"/>
    <mergeCell ref="C314:E314"/>
    <mergeCell ref="D316:E316"/>
    <mergeCell ref="G22:I22"/>
    <mergeCell ref="G25:I25"/>
    <mergeCell ref="G30:I30"/>
    <mergeCell ref="G34:I34"/>
    <mergeCell ref="G38:I38"/>
    <mergeCell ref="G44:I44"/>
    <mergeCell ref="G42:I42"/>
    <mergeCell ref="G67:I67"/>
    <mergeCell ref="G69:I69"/>
    <mergeCell ref="G70:I70"/>
    <mergeCell ref="G71:I71"/>
    <mergeCell ref="G72:I72"/>
    <mergeCell ref="G73:I73"/>
    <mergeCell ref="G74:I74"/>
    <mergeCell ref="C317:E317"/>
    <mergeCell ref="A318:F318"/>
    <mergeCell ref="J284:Q284"/>
    <mergeCell ref="A319:D319"/>
    <mergeCell ref="E319:F319"/>
    <mergeCell ref="C251:E251"/>
    <mergeCell ref="C259:E259"/>
    <mergeCell ref="C268:E268"/>
    <mergeCell ref="C280:E280"/>
    <mergeCell ref="C296:E296"/>
    <mergeCell ref="G263:I263"/>
    <mergeCell ref="G266:I266"/>
    <mergeCell ref="G279:I279"/>
    <mergeCell ref="G288:I288"/>
    <mergeCell ref="G289:I289"/>
    <mergeCell ref="G290:I290"/>
    <mergeCell ref="G291:I291"/>
    <mergeCell ref="G300:I300"/>
    <mergeCell ref="G271:I271"/>
    <mergeCell ref="G272:I272"/>
    <mergeCell ref="G273:I273"/>
    <mergeCell ref="G274:I274"/>
    <mergeCell ref="G275:I275"/>
    <mergeCell ref="G276:I276"/>
    <mergeCell ref="J43:M43"/>
    <mergeCell ref="C48:E48"/>
    <mergeCell ref="C55:E55"/>
    <mergeCell ref="C79:E79"/>
    <mergeCell ref="G52:I52"/>
    <mergeCell ref="G47:I47"/>
    <mergeCell ref="G60:I60"/>
    <mergeCell ref="G64:I64"/>
    <mergeCell ref="C301:E301"/>
    <mergeCell ref="C134:E134"/>
    <mergeCell ref="C161:E161"/>
    <mergeCell ref="C209:E209"/>
    <mergeCell ref="C223:E223"/>
    <mergeCell ref="C232:E232"/>
    <mergeCell ref="C238:E238"/>
    <mergeCell ref="G75:I75"/>
    <mergeCell ref="G76:I76"/>
    <mergeCell ref="G77:I77"/>
    <mergeCell ref="G78:I78"/>
    <mergeCell ref="G83:I83"/>
    <mergeCell ref="G84:I84"/>
    <mergeCell ref="G85:I85"/>
    <mergeCell ref="J8:T8"/>
    <mergeCell ref="C11:E11"/>
    <mergeCell ref="C27:E27"/>
    <mergeCell ref="G8:I8"/>
    <mergeCell ref="G10:I10"/>
    <mergeCell ref="G15:I15"/>
    <mergeCell ref="G18:I18"/>
    <mergeCell ref="C31:E31"/>
    <mergeCell ref="C39:E39"/>
    <mergeCell ref="B1:I1"/>
    <mergeCell ref="A2:B2"/>
    <mergeCell ref="C2:D2"/>
    <mergeCell ref="G2:I2"/>
    <mergeCell ref="A3:B3"/>
    <mergeCell ref="F3:I3"/>
    <mergeCell ref="D4:E4"/>
    <mergeCell ref="G4:I4"/>
    <mergeCell ref="G5:I5"/>
    <mergeCell ref="C313:E313"/>
    <mergeCell ref="D315:E315"/>
    <mergeCell ref="G281:I281"/>
    <mergeCell ref="G282:I282"/>
    <mergeCell ref="G283:I283"/>
    <mergeCell ref="G284:I284"/>
    <mergeCell ref="G285:I285"/>
    <mergeCell ref="G286:I286"/>
    <mergeCell ref="G287:I287"/>
    <mergeCell ref="G308:I308"/>
    <mergeCell ref="G309:I309"/>
    <mergeCell ref="G310:I310"/>
    <mergeCell ref="G311:I311"/>
    <mergeCell ref="G312:I312"/>
    <mergeCell ref="G302:I302"/>
    <mergeCell ref="G303:I303"/>
    <mergeCell ref="G304:I304"/>
    <mergeCell ref="G305:I305"/>
    <mergeCell ref="G306:I306"/>
    <mergeCell ref="G307:I307"/>
    <mergeCell ref="G292:I292"/>
    <mergeCell ref="G293:I293"/>
    <mergeCell ref="G294:I294"/>
    <mergeCell ref="G295:I295"/>
    <mergeCell ref="G217:I217"/>
    <mergeCell ref="G218:I218"/>
    <mergeCell ref="G220:I220"/>
    <mergeCell ref="G230:I230"/>
    <mergeCell ref="G242:I242"/>
    <mergeCell ref="G244:I244"/>
    <mergeCell ref="G254:I254"/>
    <mergeCell ref="G277:I277"/>
  </mergeCells>
  <phoneticPr fontId="20" type="noConversion"/>
  <printOptions horizontalCentered="1"/>
  <pageMargins left="0.39" right="0.2" top="0.2" bottom="0.2" header="0.31" footer="0.31"/>
  <pageSetup paperSize="9" scale="58" fitToHeight="61"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topLeftCell="A2" zoomScale="70" zoomScaleNormal="70" zoomScaleSheetLayoutView="100" workbookViewId="0">
      <selection activeCell="K26" sqref="K26"/>
    </sheetView>
  </sheetViews>
  <sheetFormatPr defaultRowHeight="15" x14ac:dyDescent="0.25"/>
  <cols>
    <col min="2" max="2" width="46.140625" customWidth="1"/>
    <col min="3" max="3" width="14.85546875" bestFit="1" customWidth="1"/>
    <col min="4" max="4" width="15.42578125" bestFit="1" customWidth="1"/>
    <col min="5" max="5" width="11.42578125" bestFit="1" customWidth="1"/>
    <col min="7" max="7" width="12" bestFit="1" customWidth="1"/>
    <col min="9" max="9" width="12" bestFit="1" customWidth="1"/>
    <col min="11" max="11" width="12.42578125" bestFit="1" customWidth="1"/>
    <col min="13" max="13" width="12" bestFit="1" customWidth="1"/>
    <col min="15" max="15" width="12" bestFit="1" customWidth="1"/>
    <col min="17" max="17" width="12" bestFit="1" customWidth="1"/>
    <col min="18" max="18" width="14.42578125" bestFit="1" customWidth="1"/>
  </cols>
  <sheetData>
    <row r="1" spans="1:18" ht="18" x14ac:dyDescent="0.25">
      <c r="A1" s="237" t="s">
        <v>320</v>
      </c>
      <c r="B1" s="238"/>
      <c r="C1" s="238"/>
      <c r="D1" s="238"/>
      <c r="E1" s="238"/>
      <c r="F1" s="238"/>
      <c r="G1" s="238"/>
      <c r="H1" s="238"/>
      <c r="I1" s="238"/>
      <c r="J1" s="238"/>
      <c r="K1" s="238"/>
      <c r="L1" s="238"/>
      <c r="M1" s="238"/>
      <c r="N1" s="238"/>
      <c r="O1" s="238"/>
      <c r="P1" s="238"/>
      <c r="Q1" s="238"/>
      <c r="R1" s="239"/>
    </row>
    <row r="2" spans="1:18" ht="15.75" x14ac:dyDescent="0.25">
      <c r="A2" s="1"/>
      <c r="B2" s="231" t="s">
        <v>341</v>
      </c>
      <c r="C2" s="232"/>
      <c r="D2" s="232"/>
      <c r="E2" s="232"/>
      <c r="F2" s="232"/>
      <c r="G2" s="232"/>
      <c r="H2" s="232"/>
      <c r="I2" s="233"/>
      <c r="J2" s="231" t="s">
        <v>342</v>
      </c>
      <c r="K2" s="232"/>
      <c r="L2" s="232"/>
      <c r="M2" s="232"/>
      <c r="N2" s="232"/>
      <c r="O2" s="232"/>
      <c r="P2" s="232"/>
      <c r="Q2" s="232"/>
      <c r="R2" s="233"/>
    </row>
    <row r="3" spans="1:18" ht="15.75" x14ac:dyDescent="0.25">
      <c r="A3" s="1"/>
      <c r="B3" s="231" t="s">
        <v>343</v>
      </c>
      <c r="C3" s="232"/>
      <c r="D3" s="232"/>
      <c r="E3" s="232"/>
      <c r="F3" s="232"/>
      <c r="G3" s="232"/>
      <c r="H3" s="232"/>
      <c r="I3" s="233"/>
      <c r="J3" s="231" t="s">
        <v>345</v>
      </c>
      <c r="K3" s="232"/>
      <c r="L3" s="232"/>
      <c r="M3" s="232"/>
      <c r="N3" s="232"/>
      <c r="O3" s="232"/>
      <c r="P3" s="232"/>
      <c r="Q3" s="232"/>
      <c r="R3" s="233"/>
    </row>
    <row r="4" spans="1:18" ht="15.75" x14ac:dyDescent="0.25">
      <c r="A4" s="2"/>
      <c r="B4" s="231" t="s">
        <v>344</v>
      </c>
      <c r="C4" s="232"/>
      <c r="D4" s="232"/>
      <c r="E4" s="232"/>
      <c r="F4" s="232"/>
      <c r="G4" s="232"/>
      <c r="H4" s="232"/>
      <c r="I4" s="232"/>
      <c r="J4" s="232"/>
      <c r="K4" s="232"/>
      <c r="L4" s="232"/>
      <c r="M4" s="232"/>
      <c r="N4" s="232"/>
      <c r="O4" s="232"/>
      <c r="P4" s="232"/>
      <c r="Q4" s="232"/>
      <c r="R4" s="233"/>
    </row>
    <row r="5" spans="1:18" x14ac:dyDescent="0.25">
      <c r="A5" s="243" t="s">
        <v>5</v>
      </c>
      <c r="B5" s="235" t="s">
        <v>6</v>
      </c>
      <c r="C5" s="244" t="s">
        <v>321</v>
      </c>
      <c r="D5" s="245" t="s">
        <v>322</v>
      </c>
      <c r="E5" s="234" t="s">
        <v>323</v>
      </c>
      <c r="F5" s="235" t="s">
        <v>324</v>
      </c>
      <c r="G5" s="235"/>
      <c r="H5" s="235" t="s">
        <v>325</v>
      </c>
      <c r="I5" s="235"/>
      <c r="J5" s="235" t="s">
        <v>326</v>
      </c>
      <c r="K5" s="235"/>
      <c r="L5" s="235" t="s">
        <v>327</v>
      </c>
      <c r="M5" s="235"/>
      <c r="N5" s="235" t="s">
        <v>328</v>
      </c>
      <c r="O5" s="235"/>
      <c r="P5" s="235" t="s">
        <v>329</v>
      </c>
      <c r="Q5" s="235"/>
      <c r="R5" s="236" t="s">
        <v>330</v>
      </c>
    </row>
    <row r="6" spans="1:18" x14ac:dyDescent="0.25">
      <c r="A6" s="243"/>
      <c r="B6" s="235"/>
      <c r="C6" s="244"/>
      <c r="D6" s="246"/>
      <c r="E6" s="234"/>
      <c r="F6" s="4" t="s">
        <v>331</v>
      </c>
      <c r="G6" s="3" t="s">
        <v>321</v>
      </c>
      <c r="H6" s="4" t="s">
        <v>331</v>
      </c>
      <c r="I6" s="3" t="s">
        <v>321</v>
      </c>
      <c r="J6" s="4" t="s">
        <v>331</v>
      </c>
      <c r="K6" s="3" t="s">
        <v>321</v>
      </c>
      <c r="L6" s="4" t="s">
        <v>331</v>
      </c>
      <c r="M6" s="3" t="s">
        <v>321</v>
      </c>
      <c r="N6" s="4" t="s">
        <v>331</v>
      </c>
      <c r="O6" s="3" t="s">
        <v>321</v>
      </c>
      <c r="P6" s="4" t="s">
        <v>331</v>
      </c>
      <c r="Q6" s="3" t="s">
        <v>321</v>
      </c>
      <c r="R6" s="236"/>
    </row>
    <row r="7" spans="1:18" x14ac:dyDescent="0.25">
      <c r="A7" s="5">
        <v>1</v>
      </c>
      <c r="B7" s="6" t="str">
        <f>'[1]CONVÊNIO-EM ---'!B6</f>
        <v>INSTALAÇÃO DOS SERVIÇOS DE ENGENHARIA</v>
      </c>
      <c r="C7" s="7">
        <f>'PLANILHA CONVÊNIO'!$F11</f>
        <v>2437.7717000000002</v>
      </c>
      <c r="D7" s="8">
        <f>C7*(1+'PLANILHA CONVÊNIO'!$C$316)</f>
        <v>2995.5338649600008</v>
      </c>
      <c r="E7" s="9">
        <f>D7/$D$28</f>
        <v>5.4212010371624923E-3</v>
      </c>
      <c r="F7" s="10">
        <v>1</v>
      </c>
      <c r="G7" s="7">
        <f t="shared" ref="G7:G26" si="0">D7*F7</f>
        <v>2995.5338649600008</v>
      </c>
      <c r="H7" s="10"/>
      <c r="I7" s="7">
        <f t="shared" ref="I7:I26" si="1">D7*H7</f>
        <v>0</v>
      </c>
      <c r="J7" s="10"/>
      <c r="K7" s="7">
        <f t="shared" ref="K7:K26" si="2">D7*J7</f>
        <v>0</v>
      </c>
      <c r="L7" s="10"/>
      <c r="M7" s="7">
        <f t="shared" ref="M7:M26" si="3">D7*L7</f>
        <v>0</v>
      </c>
      <c r="N7" s="10"/>
      <c r="O7" s="7">
        <f t="shared" ref="O7:O26" si="4">D7*N7</f>
        <v>0</v>
      </c>
      <c r="P7" s="10"/>
      <c r="Q7" s="7">
        <f t="shared" ref="Q7:Q26" si="5">D7*P7</f>
        <v>0</v>
      </c>
      <c r="R7" s="7">
        <f>G7+I7+K7+M7+O7+Q7</f>
        <v>2995.5338649600008</v>
      </c>
    </row>
    <row r="8" spans="1:18" x14ac:dyDescent="0.25">
      <c r="A8" s="11">
        <v>2</v>
      </c>
      <c r="B8" s="12" t="str">
        <f>'[1]CONVÊNIO-EM ---'!B33</f>
        <v>DEMOLIÇÕES E REMOÇÕES</v>
      </c>
      <c r="C8" s="7">
        <f>'PLANILHA CONVÊNIO'!F27</f>
        <v>2936.3219999999997</v>
      </c>
      <c r="D8" s="8">
        <f>C8*(1+'PLANILHA CONVÊNIO'!$C$316)</f>
        <v>3608.1524736000001</v>
      </c>
      <c r="E8" s="9">
        <f t="shared" ref="E8:E26" si="6">D8/$D$28</f>
        <v>6.5298944408301402E-3</v>
      </c>
      <c r="F8" s="13">
        <v>1</v>
      </c>
      <c r="G8" s="7">
        <f t="shared" si="0"/>
        <v>3608.1524736000001</v>
      </c>
      <c r="H8" s="13"/>
      <c r="I8" s="7">
        <f t="shared" si="1"/>
        <v>0</v>
      </c>
      <c r="J8" s="13"/>
      <c r="K8" s="7">
        <f t="shared" si="2"/>
        <v>0</v>
      </c>
      <c r="L8" s="13"/>
      <c r="M8" s="7">
        <f t="shared" si="3"/>
        <v>0</v>
      </c>
      <c r="N8" s="13"/>
      <c r="O8" s="7">
        <f t="shared" si="4"/>
        <v>0</v>
      </c>
      <c r="P8" s="13"/>
      <c r="Q8" s="7">
        <f t="shared" si="5"/>
        <v>0</v>
      </c>
      <c r="R8" s="7">
        <f t="shared" ref="R8:R26" si="7">G8+I8+K8+M8+O8+Q8</f>
        <v>3608.1524736000001</v>
      </c>
    </row>
    <row r="9" spans="1:18" x14ac:dyDescent="0.25">
      <c r="A9" s="5">
        <v>3</v>
      </c>
      <c r="B9" s="12" t="str">
        <f>'[1]CONVÊNIO-EM ---'!B112</f>
        <v>TRABALHOS EM TERRA</v>
      </c>
      <c r="C9" s="7">
        <f>'PLANILHA CONVÊNIO'!F31</f>
        <v>1748.1092999999996</v>
      </c>
      <c r="D9" s="8">
        <f>C9*(1+'PLANILHA CONVÊNIO'!$C$316)</f>
        <v>2148.0767078399999</v>
      </c>
      <c r="E9" s="9">
        <f t="shared" si="6"/>
        <v>3.8875059343060694E-3</v>
      </c>
      <c r="F9" s="13">
        <v>1</v>
      </c>
      <c r="G9" s="7">
        <f t="shared" si="0"/>
        <v>2148.0767078399999</v>
      </c>
      <c r="H9" s="13"/>
      <c r="I9" s="7">
        <f t="shared" si="1"/>
        <v>0</v>
      </c>
      <c r="J9" s="13"/>
      <c r="K9" s="7">
        <f t="shared" si="2"/>
        <v>0</v>
      </c>
      <c r="L9" s="13"/>
      <c r="M9" s="7">
        <f t="shared" si="3"/>
        <v>0</v>
      </c>
      <c r="N9" s="13"/>
      <c r="O9" s="7">
        <f t="shared" si="4"/>
        <v>0</v>
      </c>
      <c r="P9" s="13"/>
      <c r="Q9" s="7">
        <f t="shared" si="5"/>
        <v>0</v>
      </c>
      <c r="R9" s="7">
        <f t="shared" si="7"/>
        <v>2148.0767078399999</v>
      </c>
    </row>
    <row r="10" spans="1:18" x14ac:dyDescent="0.25">
      <c r="A10" s="11">
        <v>4</v>
      </c>
      <c r="B10" s="12" t="str">
        <f>'[1]CONVÊNIO-EM ---'!B132</f>
        <v>SONDAGEM, FUNDAÇÕES, MUROS E CONTENÇÕES</v>
      </c>
      <c r="C10" s="7">
        <f>'PLANILHA CONVÊNIO'!F39</f>
        <v>62851.811399999999</v>
      </c>
      <c r="D10" s="8">
        <f>C10*(1+'PLANILHA CONVÊNIO'!$C$316)</f>
        <v>77232.30584832</v>
      </c>
      <c r="E10" s="9">
        <f t="shared" si="6"/>
        <v>0.13977203244636127</v>
      </c>
      <c r="F10" s="13">
        <v>1</v>
      </c>
      <c r="G10" s="7">
        <f t="shared" si="0"/>
        <v>77232.30584832</v>
      </c>
      <c r="H10" s="13"/>
      <c r="I10" s="7">
        <f t="shared" si="1"/>
        <v>0</v>
      </c>
      <c r="J10" s="13"/>
      <c r="K10" s="7">
        <f t="shared" si="2"/>
        <v>0</v>
      </c>
      <c r="L10" s="13"/>
      <c r="M10" s="7">
        <f t="shared" si="3"/>
        <v>0</v>
      </c>
      <c r="N10" s="13"/>
      <c r="O10" s="7">
        <f t="shared" si="4"/>
        <v>0</v>
      </c>
      <c r="P10" s="13"/>
      <c r="Q10" s="7">
        <f t="shared" si="5"/>
        <v>0</v>
      </c>
      <c r="R10" s="7">
        <f t="shared" si="7"/>
        <v>77232.30584832</v>
      </c>
    </row>
    <row r="11" spans="1:18" x14ac:dyDescent="0.25">
      <c r="A11" s="5">
        <v>5</v>
      </c>
      <c r="B11" s="12" t="str">
        <f>'[1]CONVÊNIO-EM ---'!B173</f>
        <v>SUPERESTRUTURA</v>
      </c>
      <c r="C11" s="7">
        <f>'PLANILHA CONVÊNIO'!F48</f>
        <v>64233.61280000001</v>
      </c>
      <c r="D11" s="8">
        <f>C11*(1+'PLANILHA CONVÊNIO'!$C$316)</f>
        <v>78930.263408640021</v>
      </c>
      <c r="E11" s="9">
        <f t="shared" si="6"/>
        <v>0.14284493020082806</v>
      </c>
      <c r="F11" s="13">
        <v>0.4</v>
      </c>
      <c r="G11" s="7">
        <f t="shared" si="0"/>
        <v>31572.105363456008</v>
      </c>
      <c r="H11" s="13">
        <v>0.6</v>
      </c>
      <c r="I11" s="7">
        <f t="shared" si="1"/>
        <v>47358.158045184013</v>
      </c>
      <c r="J11" s="13"/>
      <c r="K11" s="7">
        <f t="shared" si="2"/>
        <v>0</v>
      </c>
      <c r="L11" s="13"/>
      <c r="M11" s="7">
        <f t="shared" si="3"/>
        <v>0</v>
      </c>
      <c r="N11" s="13"/>
      <c r="O11" s="7">
        <f t="shared" si="4"/>
        <v>0</v>
      </c>
      <c r="P11" s="13"/>
      <c r="Q11" s="7">
        <f t="shared" si="5"/>
        <v>0</v>
      </c>
      <c r="R11" s="7">
        <f t="shared" si="7"/>
        <v>78930.263408640021</v>
      </c>
    </row>
    <row r="12" spans="1:18" x14ac:dyDescent="0.25">
      <c r="A12" s="11">
        <v>6</v>
      </c>
      <c r="B12" s="12" t="str">
        <f>'[1]CONVÊNIO-EM ---'!B199</f>
        <v>ALVENARIA</v>
      </c>
      <c r="C12" s="7">
        <f>'PLANILHA CONVÊNIO'!F55</f>
        <v>14194.178</v>
      </c>
      <c r="D12" s="8">
        <f>C12*(1+'PLANILHA CONVÊNIO'!$C$316)</f>
        <v>17441.8059264</v>
      </c>
      <c r="E12" s="9">
        <f t="shared" si="6"/>
        <v>3.1565504060642353E-2</v>
      </c>
      <c r="F12" s="13"/>
      <c r="G12" s="7">
        <f t="shared" si="0"/>
        <v>0</v>
      </c>
      <c r="H12" s="13">
        <v>1</v>
      </c>
      <c r="I12" s="7">
        <f t="shared" si="1"/>
        <v>17441.8059264</v>
      </c>
      <c r="J12" s="13"/>
      <c r="K12" s="7">
        <f t="shared" si="2"/>
        <v>0</v>
      </c>
      <c r="L12" s="13"/>
      <c r="M12" s="7">
        <f t="shared" si="3"/>
        <v>0</v>
      </c>
      <c r="N12" s="13"/>
      <c r="O12" s="7">
        <f t="shared" si="4"/>
        <v>0</v>
      </c>
      <c r="P12" s="13"/>
      <c r="Q12" s="7">
        <f t="shared" si="5"/>
        <v>0</v>
      </c>
      <c r="R12" s="7">
        <f t="shared" si="7"/>
        <v>17441.8059264</v>
      </c>
    </row>
    <row r="13" spans="1:18" x14ac:dyDescent="0.25">
      <c r="A13" s="5">
        <v>7</v>
      </c>
      <c r="B13" s="12" t="str">
        <f>'[1]CONVÊNIO-EM ---'!B220</f>
        <v>COBERTURA E FORRO</v>
      </c>
      <c r="C13" s="7">
        <f>'PLANILHA CONVÊNIO'!F79</f>
        <v>72051.500800000009</v>
      </c>
      <c r="D13" s="8">
        <f>C13*(1+'PLANILHA CONVÊNIO'!$C$316)</f>
        <v>88536.88418304002</v>
      </c>
      <c r="E13" s="9">
        <f t="shared" si="6"/>
        <v>0.16023061998220511</v>
      </c>
      <c r="F13" s="13"/>
      <c r="G13" s="7">
        <f t="shared" si="0"/>
        <v>0</v>
      </c>
      <c r="H13" s="13">
        <v>0.75</v>
      </c>
      <c r="I13" s="7">
        <f t="shared" si="1"/>
        <v>66402.663137280018</v>
      </c>
      <c r="J13" s="13">
        <v>0.25</v>
      </c>
      <c r="K13" s="7">
        <f t="shared" si="2"/>
        <v>22134.221045760005</v>
      </c>
      <c r="L13" s="13"/>
      <c r="M13" s="7">
        <f t="shared" si="3"/>
        <v>0</v>
      </c>
      <c r="N13" s="13"/>
      <c r="O13" s="7">
        <f t="shared" si="4"/>
        <v>0</v>
      </c>
      <c r="P13" s="13"/>
      <c r="Q13" s="7">
        <f t="shared" si="5"/>
        <v>0</v>
      </c>
      <c r="R13" s="7">
        <f t="shared" si="7"/>
        <v>88536.88418304002</v>
      </c>
    </row>
    <row r="14" spans="1:18" x14ac:dyDescent="0.25">
      <c r="A14" s="11">
        <v>8</v>
      </c>
      <c r="B14" s="14" t="str">
        <f>'[1]CONVÊNIO-EM ---'!B314</f>
        <v>INSTALAÇÕES HIDRÁULICAS</v>
      </c>
      <c r="C14" s="7">
        <f>'PLANILHA CONVÊNIO'!F134</f>
        <v>11957.949999999999</v>
      </c>
      <c r="D14" s="8">
        <f>C14*(1+'PLANILHA CONVÊNIO'!$C$316)</f>
        <v>14693.928959999999</v>
      </c>
      <c r="E14" s="9">
        <f t="shared" si="6"/>
        <v>2.6592502875612677E-2</v>
      </c>
      <c r="F14" s="13">
        <v>0.4</v>
      </c>
      <c r="G14" s="7">
        <f t="shared" si="0"/>
        <v>5877.5715840000003</v>
      </c>
      <c r="H14" s="13">
        <v>0.4</v>
      </c>
      <c r="I14" s="7">
        <f t="shared" si="1"/>
        <v>5877.5715840000003</v>
      </c>
      <c r="J14" s="13">
        <v>0.2</v>
      </c>
      <c r="K14" s="7">
        <f t="shared" si="2"/>
        <v>2938.7857920000001</v>
      </c>
      <c r="L14" s="13"/>
      <c r="M14" s="7">
        <f t="shared" si="3"/>
        <v>0</v>
      </c>
      <c r="N14" s="13"/>
      <c r="O14" s="7">
        <f t="shared" si="4"/>
        <v>0</v>
      </c>
      <c r="P14" s="13"/>
      <c r="Q14" s="7">
        <f t="shared" si="5"/>
        <v>0</v>
      </c>
      <c r="R14" s="7">
        <f t="shared" si="7"/>
        <v>14693.928960000001</v>
      </c>
    </row>
    <row r="15" spans="1:18" x14ac:dyDescent="0.25">
      <c r="A15" s="5">
        <v>9</v>
      </c>
      <c r="B15" s="12" t="str">
        <f>'[1]CONVÊNIO-EM ---'!B418</f>
        <v>INSTALAÇÕES SANITÁRIAS</v>
      </c>
      <c r="C15" s="7">
        <f>'PLANILHA CONVÊNIO'!F161</f>
        <v>11251.41</v>
      </c>
      <c r="D15" s="8">
        <f>C15*(1+'PLANILHA CONVÊNIO'!$C$316)</f>
        <v>13825.732608</v>
      </c>
      <c r="E15" s="9">
        <f t="shared" si="6"/>
        <v>2.5021274782023446E-2</v>
      </c>
      <c r="F15" s="13">
        <v>0.4</v>
      </c>
      <c r="G15" s="7">
        <f t="shared" si="0"/>
        <v>5530.2930432000003</v>
      </c>
      <c r="H15" s="13">
        <v>0.4</v>
      </c>
      <c r="I15" s="7">
        <f t="shared" si="1"/>
        <v>5530.2930432000003</v>
      </c>
      <c r="J15" s="13">
        <v>0.2</v>
      </c>
      <c r="K15" s="7">
        <f t="shared" si="2"/>
        <v>2765.1465216000001</v>
      </c>
      <c r="L15" s="13"/>
      <c r="M15" s="7">
        <f t="shared" si="3"/>
        <v>0</v>
      </c>
      <c r="N15" s="13"/>
      <c r="O15" s="7">
        <f t="shared" si="4"/>
        <v>0</v>
      </c>
      <c r="P15" s="13"/>
      <c r="Q15" s="7">
        <f t="shared" si="5"/>
        <v>0</v>
      </c>
      <c r="R15" s="7">
        <f t="shared" si="7"/>
        <v>13825.732608</v>
      </c>
    </row>
    <row r="16" spans="1:18" x14ac:dyDescent="0.25">
      <c r="A16" s="11">
        <v>10</v>
      </c>
      <c r="B16" s="12" t="str">
        <f>'[1]CONVÊNIO-EM ---'!B459</f>
        <v>INSTALAÇÃO ELÉTRICA</v>
      </c>
      <c r="C16" s="7">
        <f>'PLANILHA CONVÊNIO'!F209</f>
        <v>26587.78</v>
      </c>
      <c r="D16" s="8">
        <f>C16*(1+'PLANILHA CONVÊNIO'!$C$316)</f>
        <v>32671.064064000002</v>
      </c>
      <c r="E16" s="9">
        <f t="shared" si="6"/>
        <v>5.9126824924519449E-2</v>
      </c>
      <c r="F16" s="13"/>
      <c r="G16" s="7">
        <f t="shared" si="0"/>
        <v>0</v>
      </c>
      <c r="H16" s="13">
        <v>0.5</v>
      </c>
      <c r="I16" s="7">
        <f t="shared" si="1"/>
        <v>16335.532032000001</v>
      </c>
      <c r="J16" s="13">
        <v>0.3</v>
      </c>
      <c r="K16" s="7">
        <f t="shared" si="2"/>
        <v>9801.3192192000006</v>
      </c>
      <c r="L16" s="13">
        <v>0.2</v>
      </c>
      <c r="M16" s="7">
        <f t="shared" si="3"/>
        <v>6534.2128128000004</v>
      </c>
      <c r="N16" s="13"/>
      <c r="O16" s="7">
        <f t="shared" si="4"/>
        <v>0</v>
      </c>
      <c r="P16" s="13"/>
      <c r="Q16" s="7">
        <f t="shared" si="5"/>
        <v>0</v>
      </c>
      <c r="R16" s="7">
        <f t="shared" si="7"/>
        <v>32671.064064000002</v>
      </c>
    </row>
    <row r="17" spans="1:18" x14ac:dyDescent="0.25">
      <c r="A17" s="5">
        <v>11</v>
      </c>
      <c r="B17" s="12" t="str">
        <f>'[1]CONVÊNIO-EM ---'!B599</f>
        <v>ESQUADRIAS DE MADEIRA</v>
      </c>
      <c r="C17" s="7">
        <f>'PLANILHA CONVÊNIO'!F223</f>
        <v>20218.29</v>
      </c>
      <c r="D17" s="8">
        <f>C17*(1+'PLANILHA CONVÊNIO'!$C$316)</f>
        <v>24844.234752000004</v>
      </c>
      <c r="E17" s="9">
        <f t="shared" si="6"/>
        <v>4.4962132720488976E-2</v>
      </c>
      <c r="F17" s="13"/>
      <c r="G17" s="7">
        <f t="shared" si="0"/>
        <v>0</v>
      </c>
      <c r="H17" s="13">
        <v>0.2</v>
      </c>
      <c r="I17" s="7">
        <f t="shared" si="1"/>
        <v>4968.8469504000013</v>
      </c>
      <c r="J17" s="13">
        <v>0.4</v>
      </c>
      <c r="K17" s="7">
        <f t="shared" si="2"/>
        <v>9937.6939008000027</v>
      </c>
      <c r="L17" s="13">
        <v>0.4</v>
      </c>
      <c r="M17" s="7">
        <f t="shared" si="3"/>
        <v>9937.6939008000027</v>
      </c>
      <c r="N17" s="13"/>
      <c r="O17" s="7">
        <f t="shared" si="4"/>
        <v>0</v>
      </c>
      <c r="P17" s="13"/>
      <c r="Q17" s="7">
        <f t="shared" si="5"/>
        <v>0</v>
      </c>
      <c r="R17" s="7">
        <f t="shared" si="7"/>
        <v>24844.234752000004</v>
      </c>
    </row>
    <row r="18" spans="1:18" x14ac:dyDescent="0.25">
      <c r="A18" s="11">
        <v>12</v>
      </c>
      <c r="B18" s="12" t="str">
        <f>'[1]CONVÊNIO-EM ---'!B642</f>
        <v>ESQUADRIAS METÁLICAS</v>
      </c>
      <c r="C18" s="7">
        <f>'PLANILHA CONVÊNIO'!F232</f>
        <v>11898.9756</v>
      </c>
      <c r="D18" s="8">
        <f>C18*(1+'PLANILHA CONVÊNIO'!$C$316)</f>
        <v>14621.461217280001</v>
      </c>
      <c r="E18" s="9">
        <f t="shared" si="6"/>
        <v>2.646135356477031E-2</v>
      </c>
      <c r="F18" s="13"/>
      <c r="G18" s="7">
        <f t="shared" si="0"/>
        <v>0</v>
      </c>
      <c r="H18" s="13"/>
      <c r="I18" s="7">
        <f t="shared" si="1"/>
        <v>0</v>
      </c>
      <c r="J18" s="13"/>
      <c r="K18" s="7">
        <f t="shared" si="2"/>
        <v>0</v>
      </c>
      <c r="L18" s="13">
        <v>1</v>
      </c>
      <c r="M18" s="7">
        <f t="shared" si="3"/>
        <v>14621.461217280001</v>
      </c>
      <c r="N18" s="13"/>
      <c r="O18" s="7">
        <f t="shared" si="4"/>
        <v>0</v>
      </c>
      <c r="P18" s="13"/>
      <c r="Q18" s="7">
        <f t="shared" si="5"/>
        <v>0</v>
      </c>
      <c r="R18" s="7">
        <f t="shared" si="7"/>
        <v>14621.461217280001</v>
      </c>
    </row>
    <row r="19" spans="1:18" x14ac:dyDescent="0.25">
      <c r="A19" s="5">
        <v>13</v>
      </c>
      <c r="B19" s="14" t="str">
        <f>'[1]CONVÊNIO-EM ---'!B673</f>
        <v>FERRAGENS</v>
      </c>
      <c r="C19" s="7">
        <f>'PLANILHA CONVÊNIO'!F238</f>
        <v>904.52</v>
      </c>
      <c r="D19" s="8">
        <f>C19*(1+'PLANILHA CONVÊNIO'!$C$316)</f>
        <v>1111.4741760000002</v>
      </c>
      <c r="E19" s="9">
        <f t="shared" si="6"/>
        <v>2.0115028663817112E-3</v>
      </c>
      <c r="F19" s="13"/>
      <c r="G19" s="7">
        <f t="shared" si="0"/>
        <v>0</v>
      </c>
      <c r="H19" s="13"/>
      <c r="I19" s="7">
        <f t="shared" si="1"/>
        <v>0</v>
      </c>
      <c r="J19" s="13"/>
      <c r="K19" s="7">
        <f t="shared" si="2"/>
        <v>0</v>
      </c>
      <c r="L19" s="13">
        <v>1</v>
      </c>
      <c r="M19" s="7">
        <f t="shared" si="3"/>
        <v>1111.4741760000002</v>
      </c>
      <c r="N19" s="13"/>
      <c r="O19" s="7">
        <f t="shared" si="4"/>
        <v>0</v>
      </c>
      <c r="P19" s="13"/>
      <c r="Q19" s="7">
        <f t="shared" si="5"/>
        <v>0</v>
      </c>
      <c r="R19" s="7">
        <f t="shared" si="7"/>
        <v>1111.4741760000002</v>
      </c>
    </row>
    <row r="20" spans="1:18" x14ac:dyDescent="0.25">
      <c r="A20" s="11">
        <v>14</v>
      </c>
      <c r="B20" s="12" t="str">
        <f>'[1]CONVÊNIO-EM ---'!B703</f>
        <v>REVESTIMENTO</v>
      </c>
      <c r="C20" s="7">
        <f>'PLANILHA CONVÊNIO'!F251</f>
        <v>36216.270899999996</v>
      </c>
      <c r="D20" s="8">
        <f>C20*(1+'PLANILHA CONVÊNIO'!$C$316)</f>
        <v>44502.553681919999</v>
      </c>
      <c r="E20" s="9">
        <f t="shared" si="6"/>
        <v>8.0538996069745877E-2</v>
      </c>
      <c r="F20" s="13"/>
      <c r="G20" s="7">
        <f t="shared" si="0"/>
        <v>0</v>
      </c>
      <c r="H20" s="13">
        <v>0.5</v>
      </c>
      <c r="I20" s="7">
        <f t="shared" si="1"/>
        <v>22251.276840959999</v>
      </c>
      <c r="J20" s="13">
        <v>0.5</v>
      </c>
      <c r="K20" s="7">
        <f t="shared" si="2"/>
        <v>22251.276840959999</v>
      </c>
      <c r="L20" s="13"/>
      <c r="M20" s="7">
        <f t="shared" si="3"/>
        <v>0</v>
      </c>
      <c r="N20" s="13"/>
      <c r="O20" s="7">
        <f t="shared" si="4"/>
        <v>0</v>
      </c>
      <c r="P20" s="13"/>
      <c r="Q20" s="7">
        <f t="shared" si="5"/>
        <v>0</v>
      </c>
      <c r="R20" s="7">
        <f t="shared" si="7"/>
        <v>44502.553681919999</v>
      </c>
    </row>
    <row r="21" spans="1:18" x14ac:dyDescent="0.25">
      <c r="A21" s="5">
        <v>15</v>
      </c>
      <c r="B21" s="12" t="str">
        <f>'[1]CONVÊNIO-EM ---'!B729</f>
        <v>PISOS E RODAPÉS</v>
      </c>
      <c r="C21" s="7">
        <f>'PLANILHA CONVÊNIO'!F259</f>
        <v>29055.804799999998</v>
      </c>
      <c r="D21" s="8">
        <f>C21*(1+'PLANILHA CONVÊNIO'!$C$316)</f>
        <v>35703.772938239999</v>
      </c>
      <c r="E21" s="9">
        <f t="shared" si="6"/>
        <v>6.4615303852018163E-2</v>
      </c>
      <c r="F21" s="13"/>
      <c r="G21" s="7">
        <f t="shared" si="0"/>
        <v>0</v>
      </c>
      <c r="H21" s="13">
        <v>0.5</v>
      </c>
      <c r="I21" s="7">
        <f t="shared" si="1"/>
        <v>17851.88646912</v>
      </c>
      <c r="J21" s="13">
        <v>0.5</v>
      </c>
      <c r="K21" s="7">
        <f t="shared" si="2"/>
        <v>17851.88646912</v>
      </c>
      <c r="L21" s="13"/>
      <c r="M21" s="7">
        <f t="shared" si="3"/>
        <v>0</v>
      </c>
      <c r="N21" s="13"/>
      <c r="O21" s="7">
        <f t="shared" si="4"/>
        <v>0</v>
      </c>
      <c r="P21" s="13"/>
      <c r="Q21" s="7">
        <f t="shared" si="5"/>
        <v>0</v>
      </c>
      <c r="R21" s="7">
        <f t="shared" si="7"/>
        <v>35703.772938239999</v>
      </c>
    </row>
    <row r="22" spans="1:18" x14ac:dyDescent="0.25">
      <c r="A22" s="5">
        <v>17</v>
      </c>
      <c r="B22" s="12" t="str">
        <f>'[1]CONVÊNIO-EM ---'!B804</f>
        <v>PINTURA</v>
      </c>
      <c r="C22" s="7">
        <f>'PLANILHA CONVÊNIO'!F268</f>
        <v>37746.260999999999</v>
      </c>
      <c r="D22" s="8">
        <f>C22*(1+'PLANILHA CONVÊNIO'!$C$316)</f>
        <v>46382.605516800002</v>
      </c>
      <c r="E22" s="9">
        <f t="shared" si="6"/>
        <v>8.3941440981616974E-2</v>
      </c>
      <c r="F22" s="13"/>
      <c r="G22" s="7">
        <f t="shared" si="0"/>
        <v>0</v>
      </c>
      <c r="H22" s="13"/>
      <c r="I22" s="7">
        <f t="shared" si="1"/>
        <v>0</v>
      </c>
      <c r="J22" s="13">
        <v>0.75</v>
      </c>
      <c r="K22" s="7">
        <f t="shared" si="2"/>
        <v>34786.954137599998</v>
      </c>
      <c r="L22" s="13">
        <v>0.25</v>
      </c>
      <c r="M22" s="7">
        <f t="shared" si="3"/>
        <v>11595.651379200001</v>
      </c>
      <c r="N22" s="13"/>
      <c r="O22" s="7">
        <f t="shared" si="4"/>
        <v>0</v>
      </c>
      <c r="P22" s="13"/>
      <c r="Q22" s="7">
        <f t="shared" si="5"/>
        <v>0</v>
      </c>
      <c r="R22" s="7">
        <f t="shared" si="7"/>
        <v>46382.605516800002</v>
      </c>
    </row>
    <row r="23" spans="1:18" x14ac:dyDescent="0.25">
      <c r="A23" s="11">
        <v>18</v>
      </c>
      <c r="B23" s="12" t="str">
        <f>'[1]CONVÊNIO-EM ---'!B838</f>
        <v>BANCADAS, PRATELEIRAS E DIVISÓRIAS</v>
      </c>
      <c r="C23" s="7">
        <f>'PLANILHA CONVÊNIO'!F280</f>
        <v>12908.892</v>
      </c>
      <c r="D23" s="8">
        <f>C23*(1+'PLANILHA CONVÊNIO'!$C$316)</f>
        <v>15862.446489600001</v>
      </c>
      <c r="E23" s="9">
        <f t="shared" si="6"/>
        <v>2.8707240591487129E-2</v>
      </c>
      <c r="F23" s="13"/>
      <c r="G23" s="7">
        <f t="shared" si="0"/>
        <v>0</v>
      </c>
      <c r="H23" s="13"/>
      <c r="I23" s="7">
        <f t="shared" si="1"/>
        <v>0</v>
      </c>
      <c r="J23" s="13">
        <v>0.5</v>
      </c>
      <c r="K23" s="7">
        <f t="shared" si="2"/>
        <v>7931.2232448000004</v>
      </c>
      <c r="L23" s="13">
        <v>0.5</v>
      </c>
      <c r="M23" s="7">
        <f t="shared" si="3"/>
        <v>7931.2232448000004</v>
      </c>
      <c r="N23" s="13"/>
      <c r="O23" s="7">
        <f t="shared" si="4"/>
        <v>0</v>
      </c>
      <c r="P23" s="13"/>
      <c r="Q23" s="7">
        <f t="shared" si="5"/>
        <v>0</v>
      </c>
      <c r="R23" s="7">
        <f t="shared" si="7"/>
        <v>15862.446489600001</v>
      </c>
    </row>
    <row r="24" spans="1:18" x14ac:dyDescent="0.25">
      <c r="A24" s="11">
        <v>21</v>
      </c>
      <c r="B24" s="12" t="str">
        <f>'[1]CONVÊNIO-EM ---'!B967</f>
        <v>FOSSAS, FILTROS, CAIXAS E SUMIDOUROS</v>
      </c>
      <c r="C24" s="7">
        <f>'PLANILHA CONVÊNIO'!F296</f>
        <v>16294.65</v>
      </c>
      <c r="D24" s="8">
        <f>C24*(1+'PLANILHA CONVÊNIO'!$C$316)</f>
        <v>20022.86592</v>
      </c>
      <c r="E24" s="9">
        <f t="shared" si="6"/>
        <v>3.6236606356616491E-2</v>
      </c>
      <c r="F24" s="13"/>
      <c r="G24" s="7">
        <f t="shared" si="0"/>
        <v>0</v>
      </c>
      <c r="H24" s="13">
        <v>0.5</v>
      </c>
      <c r="I24" s="7">
        <f t="shared" si="1"/>
        <v>10011.43296</v>
      </c>
      <c r="J24" s="13">
        <v>0.3</v>
      </c>
      <c r="K24" s="7">
        <f t="shared" si="2"/>
        <v>6006.8597760000002</v>
      </c>
      <c r="L24" s="13">
        <v>0.2</v>
      </c>
      <c r="M24" s="7">
        <f t="shared" si="3"/>
        <v>4004.5731840000003</v>
      </c>
      <c r="N24" s="13"/>
      <c r="O24" s="7">
        <f t="shared" si="4"/>
        <v>0</v>
      </c>
      <c r="P24" s="13"/>
      <c r="Q24" s="7">
        <f t="shared" si="5"/>
        <v>0</v>
      </c>
      <c r="R24" s="7">
        <f t="shared" si="7"/>
        <v>20022.86592</v>
      </c>
    </row>
    <row r="25" spans="1:18" x14ac:dyDescent="0.25">
      <c r="A25" s="5">
        <v>22</v>
      </c>
      <c r="B25" s="12" t="str">
        <f>'PLANILHA CONVÊNIO'!B297</f>
        <v>LIMPEZA</v>
      </c>
      <c r="C25" s="8">
        <f>'PLANILHA CONVÊNIO'!F301</f>
        <v>4807.2584000000006</v>
      </c>
      <c r="D25" s="8">
        <f>C25*(1+'PLANILHA CONVÊNIO'!$C$316)</f>
        <v>5907.1591219200009</v>
      </c>
      <c r="E25" s="9">
        <f>D25/$D$28</f>
        <v>1.0690547529117718E-2</v>
      </c>
      <c r="F25" s="13"/>
      <c r="G25" s="8">
        <f>D25*F25</f>
        <v>0</v>
      </c>
      <c r="H25" s="13"/>
      <c r="I25" s="8">
        <f>D25*H25</f>
        <v>0</v>
      </c>
      <c r="J25" s="13"/>
      <c r="K25" s="8">
        <f>D25*J25</f>
        <v>0</v>
      </c>
      <c r="L25" s="13">
        <v>1</v>
      </c>
      <c r="M25" s="8">
        <f>D25*L25</f>
        <v>5907.1591219200009</v>
      </c>
      <c r="N25" s="13"/>
      <c r="O25" s="8">
        <f>D25*N25</f>
        <v>0</v>
      </c>
      <c r="P25" s="13"/>
      <c r="Q25" s="8">
        <f>D25*P25</f>
        <v>0</v>
      </c>
      <c r="R25" s="8">
        <f>G25+I25+K25+M25+O25+Q25</f>
        <v>5907.1591219200009</v>
      </c>
    </row>
    <row r="26" spans="1:18" x14ac:dyDescent="0.25">
      <c r="A26" s="5">
        <v>24</v>
      </c>
      <c r="B26" s="12" t="str">
        <f>'PLANILHA CONVÊNIO'!B302</f>
        <v>LEVANTAMENTOS, E PROJETOS</v>
      </c>
      <c r="C26" s="7">
        <f>'PLANILHA CONVÊNIO'!F313</f>
        <v>9218.57</v>
      </c>
      <c r="D26" s="8">
        <f>C26*(1+'PLANILHA CONVÊNIO'!$C$315)</f>
        <v>11516.759501</v>
      </c>
      <c r="E26" s="9">
        <f t="shared" si="6"/>
        <v>2.084258478326563E-2</v>
      </c>
      <c r="F26" s="13">
        <v>1</v>
      </c>
      <c r="G26" s="7">
        <f t="shared" si="0"/>
        <v>11516.759501</v>
      </c>
      <c r="H26" s="13"/>
      <c r="I26" s="7">
        <f t="shared" si="1"/>
        <v>0</v>
      </c>
      <c r="J26" s="13"/>
      <c r="K26" s="7">
        <f t="shared" si="2"/>
        <v>0</v>
      </c>
      <c r="L26" s="13"/>
      <c r="M26" s="7">
        <f t="shared" si="3"/>
        <v>0</v>
      </c>
      <c r="N26" s="13"/>
      <c r="O26" s="7">
        <f t="shared" si="4"/>
        <v>0</v>
      </c>
      <c r="P26" s="13"/>
      <c r="Q26" s="7">
        <f t="shared" si="5"/>
        <v>0</v>
      </c>
      <c r="R26" s="7">
        <f t="shared" si="7"/>
        <v>11516.759501</v>
      </c>
    </row>
    <row r="27" spans="1:18" ht="15.75" x14ac:dyDescent="0.25">
      <c r="A27" s="247" t="s">
        <v>332</v>
      </c>
      <c r="B27" s="247"/>
      <c r="C27" s="15"/>
      <c r="D27" s="15"/>
      <c r="E27" s="16"/>
      <c r="F27" s="13">
        <f>G27/D28</f>
        <v>0.25423670178531127</v>
      </c>
      <c r="G27" s="15">
        <f>SUM(G7:G26)</f>
        <v>140480.798386376</v>
      </c>
      <c r="H27" s="16">
        <f>I27/D28</f>
        <v>0.38734223037639526</v>
      </c>
      <c r="I27" s="15">
        <f>SUM(I7:I26)</f>
        <v>214029.46698854404</v>
      </c>
      <c r="J27" s="16">
        <f>K27/D28</f>
        <v>0.24686114399245318</v>
      </c>
      <c r="K27" s="15">
        <f>SUM(K7:K26)</f>
        <v>136405.36694784</v>
      </c>
      <c r="L27" s="16">
        <f>M27/D28</f>
        <v>0.11155992384584031</v>
      </c>
      <c r="M27" s="15">
        <f>SUM(M7:M26)</f>
        <v>61643.449036799997</v>
      </c>
      <c r="N27" s="16">
        <f>O27/D28</f>
        <v>0</v>
      </c>
      <c r="O27" s="15">
        <f>SUM(O7:O26)</f>
        <v>0</v>
      </c>
      <c r="P27" s="16">
        <f>Q27/D28</f>
        <v>0</v>
      </c>
      <c r="Q27" s="15">
        <f>SUM(Q7:Q26)</f>
        <v>0</v>
      </c>
      <c r="R27" s="15">
        <f>SUM(R7:R26)</f>
        <v>552559.08135956002</v>
      </c>
    </row>
    <row r="28" spans="1:18" ht="15.75" x14ac:dyDescent="0.25">
      <c r="A28" s="247" t="s">
        <v>333</v>
      </c>
      <c r="B28" s="247"/>
      <c r="C28" s="17">
        <f>SUM(C7:C26)</f>
        <v>449519.9387</v>
      </c>
      <c r="D28" s="17">
        <f>SUM(D7:D26)</f>
        <v>552559.08135956002</v>
      </c>
      <c r="E28" s="18">
        <f>SUM(E7:E27)</f>
        <v>1.0000000000000002</v>
      </c>
      <c r="F28" s="13">
        <f>G28/D28</f>
        <v>0.25423670178531127</v>
      </c>
      <c r="G28" s="15">
        <f>G27</f>
        <v>140480.798386376</v>
      </c>
      <c r="H28" s="13">
        <f>I28/D28</f>
        <v>0.64157893216170658</v>
      </c>
      <c r="I28" s="15">
        <f>G28+I27</f>
        <v>354510.26537492004</v>
      </c>
      <c r="J28" s="13">
        <f>K28/D28</f>
        <v>0.88844007615415976</v>
      </c>
      <c r="K28" s="15">
        <f>I28+K27</f>
        <v>490915.63232276007</v>
      </c>
      <c r="L28" s="13">
        <f>M28/D28</f>
        <v>1</v>
      </c>
      <c r="M28" s="15">
        <f>K28+M27</f>
        <v>552559.08135956002</v>
      </c>
      <c r="N28" s="13">
        <f>O28/D28</f>
        <v>1</v>
      </c>
      <c r="O28" s="15">
        <f>M28+O27</f>
        <v>552559.08135956002</v>
      </c>
      <c r="P28" s="19">
        <f>Q28/D28</f>
        <v>1</v>
      </c>
      <c r="Q28" s="15">
        <f>O28+Q27</f>
        <v>552559.08135956002</v>
      </c>
      <c r="R28" s="17">
        <f>R27</f>
        <v>552559.08135956002</v>
      </c>
    </row>
    <row r="29" spans="1:18" x14ac:dyDescent="0.25">
      <c r="A29" s="240" t="s">
        <v>346</v>
      </c>
      <c r="B29" s="241"/>
      <c r="C29" s="241"/>
      <c r="D29" s="241"/>
      <c r="E29" s="241"/>
      <c r="F29" s="241"/>
      <c r="G29" s="241"/>
      <c r="H29" s="241"/>
      <c r="I29" s="241"/>
      <c r="J29" s="241"/>
      <c r="K29" s="241"/>
      <c r="L29" s="241"/>
      <c r="M29" s="241"/>
      <c r="N29" s="241"/>
      <c r="O29" s="241"/>
      <c r="P29" s="241"/>
      <c r="Q29" s="241"/>
      <c r="R29" s="242"/>
    </row>
    <row r="30" spans="1:18" x14ac:dyDescent="0.25">
      <c r="A30" s="240" t="s">
        <v>347</v>
      </c>
      <c r="B30" s="241"/>
      <c r="C30" s="241"/>
      <c r="D30" s="241"/>
      <c r="E30" s="241"/>
      <c r="F30" s="241"/>
      <c r="G30" s="241"/>
      <c r="H30" s="241"/>
      <c r="I30" s="241"/>
      <c r="J30" s="241"/>
      <c r="K30" s="241"/>
      <c r="L30" s="241"/>
      <c r="M30" s="241"/>
      <c r="N30" s="241"/>
      <c r="O30" s="241"/>
      <c r="P30" s="241"/>
      <c r="Q30" s="241"/>
      <c r="R30" s="242"/>
    </row>
    <row r="31" spans="1:18" x14ac:dyDescent="0.25">
      <c r="A31" s="240" t="s">
        <v>348</v>
      </c>
      <c r="B31" s="241"/>
      <c r="C31" s="241"/>
      <c r="D31" s="241"/>
      <c r="E31" s="241"/>
      <c r="F31" s="241"/>
      <c r="G31" s="241"/>
      <c r="H31" s="241"/>
      <c r="I31" s="241"/>
      <c r="J31" s="241"/>
      <c r="K31" s="241"/>
      <c r="L31" s="241"/>
      <c r="M31" s="241"/>
      <c r="N31" s="241"/>
      <c r="O31" s="241"/>
      <c r="P31" s="241"/>
      <c r="Q31" s="241"/>
      <c r="R31" s="242"/>
    </row>
  </sheetData>
  <mergeCells count="23">
    <mergeCell ref="A29:R29"/>
    <mergeCell ref="A30:R30"/>
    <mergeCell ref="A31:R31"/>
    <mergeCell ref="A5:A6"/>
    <mergeCell ref="B5:B6"/>
    <mergeCell ref="C5:C6"/>
    <mergeCell ref="D5:D6"/>
    <mergeCell ref="J5:K5"/>
    <mergeCell ref="L5:M5"/>
    <mergeCell ref="N5:O5"/>
    <mergeCell ref="A28:B28"/>
    <mergeCell ref="P5:Q5"/>
    <mergeCell ref="A27:B27"/>
    <mergeCell ref="A1:R1"/>
    <mergeCell ref="B2:I2"/>
    <mergeCell ref="J2:R2"/>
    <mergeCell ref="B3:I3"/>
    <mergeCell ref="J3:R3"/>
    <mergeCell ref="B4:R4"/>
    <mergeCell ref="E5:E6"/>
    <mergeCell ref="F5:G5"/>
    <mergeCell ref="H5:I5"/>
    <mergeCell ref="R5:R6"/>
  </mergeCells>
  <pageMargins left="0.75" right="0.75" top="1" bottom="1" header="0.51" footer="0.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PLANILHA CONVÊNIO</vt:lpstr>
      <vt:lpstr>CRONOGRAMA</vt:lpstr>
      <vt:lpstr>'PLANILHA CONVÊNIO'!Area_de_impressao</vt:lpstr>
      <vt:lpstr>'PLANILHA CONVÊNIO'!Print_Area</vt:lpstr>
      <vt:lpstr>'PLANILHA CONVÊNIO'!Print_Titles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dc:creator>
  <cp:lastModifiedBy>paulo vitor correa</cp:lastModifiedBy>
  <cp:lastPrinted>2019-02-26T13:48:57Z</cp:lastPrinted>
  <dcterms:created xsi:type="dcterms:W3CDTF">2012-05-28T19:15:19Z</dcterms:created>
  <dcterms:modified xsi:type="dcterms:W3CDTF">2024-04-25T00:36:51Z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1046-11.2.0.8343</vt:lpwstr>
  </property>
</Properties>
</file>