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Windows\Desktop\Backup\Disco d\Sec Obras 2024\UTC\"/>
    </mc:Choice>
  </mc:AlternateContent>
  <xr:revisionPtr revIDLastSave="0" documentId="13_ncr:1_{F73CBBF0-A151-4924-B22B-B39315E83FA1}" xr6:coauthVersionLast="46" xr6:coauthVersionMax="46" xr10:uidLastSave="{00000000-0000-0000-0000-000000000000}"/>
  <bookViews>
    <workbookView xWindow="-120" yWindow="-120" windowWidth="20730" windowHeight="11160" xr2:uid="{00000000-000D-0000-FFFF-FFFF00000000}"/>
  </bookViews>
  <sheets>
    <sheet name="Planilha Orcamentaria" sheetId="5" r:id="rId1"/>
    <sheet name="CRONOGRAMA FISICO FINANCEIRO" sheetId="7" r:id="rId2"/>
    <sheet name="MODELO" sheetId="6" r:id="rId3"/>
  </sheets>
  <definedNames>
    <definedName name="_xlnm.Print_Area" localSheetId="1">'CRONOGRAMA FISICO FINANCEIRO'!$A$1:$K$38</definedName>
    <definedName name="_xlnm.Print_Area" localSheetId="2">MODELO!$A$1:$H$52</definedName>
    <definedName name="_xlnm.Print_Area" localSheetId="0">'Planilha Orcamentaria'!$A$1:$H$58</definedName>
  </definedNames>
  <calcPr calcId="181029"/>
</workbook>
</file>

<file path=xl/calcChain.xml><?xml version="1.0" encoding="utf-8"?>
<calcChain xmlns="http://schemas.openxmlformats.org/spreadsheetml/2006/main">
  <c r="F29" i="7" l="1"/>
  <c r="G30" i="7"/>
  <c r="G29" i="7" s="1"/>
  <c r="F30" i="7"/>
  <c r="E30" i="7"/>
  <c r="E23" i="7" s="1"/>
  <c r="H37" i="5"/>
  <c r="H34" i="5"/>
  <c r="G39" i="5"/>
  <c r="H39" i="5" s="1"/>
  <c r="G33" i="5"/>
  <c r="H33" i="5" s="1"/>
  <c r="G44" i="5"/>
  <c r="H44" i="5" s="1"/>
  <c r="G43" i="5"/>
  <c r="H43" i="5" s="1"/>
  <c r="H42" i="5" s="1"/>
  <c r="G32" i="5"/>
  <c r="H32" i="5" s="1"/>
  <c r="G31" i="5"/>
  <c r="H31" i="5" s="1"/>
  <c r="H30" i="5" s="1"/>
  <c r="G29" i="5"/>
  <c r="H29" i="5" s="1"/>
  <c r="G24" i="5"/>
  <c r="H24" i="5" s="1"/>
  <c r="G23" i="5"/>
  <c r="H23" i="5" s="1"/>
  <c r="G28" i="5"/>
  <c r="H28" i="5" s="1"/>
  <c r="G27" i="5"/>
  <c r="H27" i="5" s="1"/>
  <c r="G17" i="5"/>
  <c r="H17" i="5" s="1"/>
  <c r="G41" i="5"/>
  <c r="H41" i="5" s="1"/>
  <c r="H40" i="5" s="1"/>
  <c r="G38" i="5"/>
  <c r="H38" i="5" s="1"/>
  <c r="G36" i="5"/>
  <c r="H36" i="5" s="1"/>
  <c r="G35" i="5"/>
  <c r="H35" i="5" s="1"/>
  <c r="G26" i="5"/>
  <c r="H26" i="5" s="1"/>
  <c r="H25" i="5" s="1"/>
  <c r="G16" i="5"/>
  <c r="H16" i="5" s="1"/>
  <c r="H15" i="5" s="1"/>
  <c r="G18" i="7"/>
  <c r="G14" i="7"/>
  <c r="G16" i="7"/>
  <c r="G10" i="7"/>
  <c r="E25" i="7" l="1"/>
  <c r="E27" i="7"/>
  <c r="E21" i="7"/>
  <c r="E9" i="7"/>
  <c r="E11" i="7"/>
  <c r="G19" i="5" l="1"/>
  <c r="H19" i="5" s="1"/>
  <c r="H18" i="5" s="1"/>
  <c r="G22" i="5"/>
  <c r="H22" i="5" s="1"/>
  <c r="G21" i="5"/>
  <c r="H21" i="5" s="1"/>
  <c r="H20" i="5" l="1"/>
  <c r="G14" i="5"/>
  <c r="H14" i="5" s="1"/>
  <c r="H13" i="5" s="1"/>
  <c r="H45" i="5" s="1"/>
  <c r="G14" i="6"/>
  <c r="H14" i="6" s="1"/>
  <c r="G15" i="6"/>
  <c r="H15" i="6" s="1"/>
  <c r="G16" i="6"/>
  <c r="H16" i="6" s="1"/>
  <c r="G17" i="6"/>
  <c r="H17" i="6" s="1"/>
  <c r="G18" i="6"/>
  <c r="H18" i="6" s="1"/>
  <c r="G19" i="6"/>
  <c r="H19" i="6" s="1"/>
  <c r="G20" i="6"/>
  <c r="H20" i="6" s="1"/>
  <c r="G21" i="6"/>
  <c r="H21" i="6" s="1"/>
  <c r="G22" i="6"/>
  <c r="H22" i="6" s="1"/>
  <c r="G23" i="6"/>
  <c r="H23" i="6" s="1"/>
  <c r="G24" i="6"/>
  <c r="H24" i="6" s="1"/>
  <c r="G25" i="6"/>
  <c r="H25" i="6" s="1"/>
  <c r="G26" i="6"/>
  <c r="H26" i="6" s="1"/>
  <c r="G27" i="6"/>
  <c r="H27" i="6" s="1"/>
  <c r="G28" i="6"/>
  <c r="H28" i="6" s="1"/>
  <c r="G29" i="6"/>
  <c r="H29" i="6" s="1"/>
  <c r="G30" i="6"/>
  <c r="H30" i="6" s="1"/>
  <c r="G31" i="6"/>
  <c r="H31" i="6" s="1"/>
  <c r="G32" i="6"/>
  <c r="H32" i="6" s="1"/>
  <c r="G33" i="6"/>
  <c r="H33" i="6" s="1"/>
  <c r="G34" i="6"/>
  <c r="H34" i="6" s="1"/>
  <c r="G35" i="6"/>
  <c r="H35" i="6" s="1"/>
  <c r="G36" i="6"/>
  <c r="H36" i="6" s="1"/>
  <c r="G37" i="6"/>
  <c r="H37" i="6" s="1"/>
  <c r="G38" i="6"/>
  <c r="H38" i="6" s="1"/>
  <c r="G39" i="6"/>
  <c r="H39" i="6" s="1"/>
  <c r="H40" i="6" l="1"/>
  <c r="K30" i="7" l="1"/>
  <c r="J30" i="7"/>
  <c r="H30" i="7"/>
  <c r="I30" i="7"/>
  <c r="E29" i="7" l="1"/>
  <c r="E15" i="7"/>
  <c r="E19" i="7"/>
  <c r="K29" i="7"/>
  <c r="J29" i="7"/>
  <c r="E13" i="7"/>
  <c r="E17" i="7"/>
  <c r="I29" i="7"/>
  <c r="H29" i="7"/>
</calcChain>
</file>

<file path=xl/sharedStrings.xml><?xml version="1.0" encoding="utf-8"?>
<sst xmlns="http://schemas.openxmlformats.org/spreadsheetml/2006/main" count="279" uniqueCount="203">
  <si>
    <t>ITEM</t>
  </si>
  <si>
    <t>DESCRIÇÃO</t>
  </si>
  <si>
    <t>QUANTIDADE</t>
  </si>
  <si>
    <t>UNIDADE</t>
  </si>
  <si>
    <t>PLANILHA ORÇAMENTÁRIA DE CUSTOS</t>
  </si>
  <si>
    <t>CÓDIGO</t>
  </si>
  <si>
    <t>DIRETA</t>
  </si>
  <si>
    <t>INDIRETA</t>
  </si>
  <si>
    <t>(    )</t>
  </si>
  <si>
    <t>LDI</t>
  </si>
  <si>
    <t>PREÇO TOTAL</t>
  </si>
  <si>
    <t>CREA</t>
  </si>
  <si>
    <t xml:space="preserve">FORMA DE EXECUÇÃO: </t>
  </si>
  <si>
    <t>Carimbo e assinatura do engenheiro responsável técnico pela elaboração da planilha</t>
  </si>
  <si>
    <t>Carimbo e assinatura do prefeito</t>
  </si>
  <si>
    <t>PREÇO UNITÁRIO S/ LDI</t>
  </si>
  <si>
    <t>PREÇO UNITÁRIO C/ LDI</t>
  </si>
  <si>
    <r>
      <t xml:space="preserve">LOCAL: </t>
    </r>
    <r>
      <rPr>
        <b/>
        <sz val="10"/>
        <color indexed="10"/>
        <rFont val="Arial"/>
        <family val="2"/>
      </rPr>
      <t>Rua X, Bairro Y</t>
    </r>
  </si>
  <si>
    <r>
      <t xml:space="preserve">REGIÃO/MÊS DE REFERÊNCIA: </t>
    </r>
    <r>
      <rPr>
        <b/>
        <sz val="10"/>
        <color indexed="10"/>
        <rFont val="Arial"/>
        <family val="2"/>
      </rPr>
      <t>Região Central - Junho/09</t>
    </r>
  </si>
  <si>
    <r>
      <t xml:space="preserve">PRAZO DE EXECUÇÃO: </t>
    </r>
    <r>
      <rPr>
        <b/>
        <sz val="10"/>
        <color indexed="10"/>
        <rFont val="Arial"/>
        <family val="2"/>
      </rPr>
      <t>XX Meses</t>
    </r>
  </si>
  <si>
    <r>
      <t xml:space="preserve">(  </t>
    </r>
    <r>
      <rPr>
        <b/>
        <sz val="10"/>
        <color indexed="10"/>
        <rFont val="Arial"/>
        <family val="2"/>
      </rPr>
      <t xml:space="preserve">x </t>
    </r>
    <r>
      <rPr>
        <b/>
        <sz val="10"/>
        <rFont val="Arial"/>
        <family val="2"/>
      </rPr>
      <t xml:space="preserve"> )</t>
    </r>
  </si>
  <si>
    <r>
      <t xml:space="preserve">FOLHA Nº: </t>
    </r>
    <r>
      <rPr>
        <b/>
        <sz val="10"/>
        <color indexed="10"/>
        <rFont val="Arial"/>
        <family val="2"/>
      </rPr>
      <t>01/01</t>
    </r>
  </si>
  <si>
    <r>
      <t xml:space="preserve">DATA: </t>
    </r>
    <r>
      <rPr>
        <b/>
        <sz val="10"/>
        <color indexed="10"/>
        <rFont val="Arial"/>
        <family val="2"/>
      </rPr>
      <t>dd/mm/aa</t>
    </r>
  </si>
  <si>
    <t>IIO-BAR-046</t>
  </si>
  <si>
    <t>BARRACÃO DE OBRA</t>
  </si>
  <si>
    <t>M2</t>
  </si>
  <si>
    <t>1.1</t>
  </si>
  <si>
    <t>IIO-001</t>
  </si>
  <si>
    <t>INSTALAÇÕES INICIAIS DA OBRA</t>
  </si>
  <si>
    <t>1.2</t>
  </si>
  <si>
    <t>IIO-PLA-005</t>
  </si>
  <si>
    <t>FORNECIMENTO E COLOCAÇÃO DE PLACA DE OBRA EM CHAPA GALVANIZADA (3,00 X 1,50 M) - GOVERNO DO ESTADO</t>
  </si>
  <si>
    <t>UN</t>
  </si>
  <si>
    <t>OBR-001</t>
  </si>
  <si>
    <t>OBRAS VIÁRIAS</t>
  </si>
  <si>
    <t>2.1</t>
  </si>
  <si>
    <t>2.2</t>
  </si>
  <si>
    <t>2.3</t>
  </si>
  <si>
    <t>2.4</t>
  </si>
  <si>
    <t>2.5</t>
  </si>
  <si>
    <t>2.6</t>
  </si>
  <si>
    <t>2.7</t>
  </si>
  <si>
    <t>2.8</t>
  </si>
  <si>
    <t>2.9</t>
  </si>
  <si>
    <t>OBR-VIA-130</t>
  </si>
  <si>
    <t>REGULARIZAÇÃO DO SUBLEITO COM PROCTOR INTERMEDIÁRIO</t>
  </si>
  <si>
    <r>
      <t xml:space="preserve">OBRA: </t>
    </r>
    <r>
      <rPr>
        <b/>
        <sz val="10"/>
        <color indexed="10"/>
        <rFont val="Arial"/>
        <family val="2"/>
      </rPr>
      <t>Pavimentação asfáltica em C.B.U.Q</t>
    </r>
  </si>
  <si>
    <t>OBR-VIA-145</t>
  </si>
  <si>
    <t>M3</t>
  </si>
  <si>
    <t>TRANSPORTE DE MATERIAL DE JAZIDA PARA CONSERVAÇÃO DMT DE 0 A 10 KM</t>
  </si>
  <si>
    <t>OBR-VIA-315</t>
  </si>
  <si>
    <t>M3XKM</t>
  </si>
  <si>
    <t>OBR-VIA-345</t>
  </si>
  <si>
    <t>TRANSPORTE DE AGREGADO DMT DE 0 A 10 KM</t>
  </si>
  <si>
    <t>OBR-VIA-435</t>
  </si>
  <si>
    <t>TXKM</t>
  </si>
  <si>
    <t>OBR-VIA-165</t>
  </si>
  <si>
    <t>OBR-VIA-160</t>
  </si>
  <si>
    <t>EXECUÇÃO DE IMPRIMAÇÃO COM MATERIAL BETUMINOSO, INCLUINDO FORNECIMENTO E TRANSPORTE DO MATERIAL BETUMINOSO DENTRO DO CANTEIRO DE OBRAS</t>
  </si>
  <si>
    <t>EXECUÇÃO DE PINTURA DE LIGAÇÃO COM MATERIAL BETUMINOSO, INCLUINDO FORNECIMENTO E TRANSPORTE DO MATERIAL BETUMINOSO DENTRO DO CANTEIRO DE OBRAS</t>
  </si>
  <si>
    <t>OBR-VIA-180</t>
  </si>
  <si>
    <t>EXECUÇÃO DE CONCRETO BETUMINOSO USINADO A QUENTE (CBUQ) COM MATERIAL BETUMINOSO, INCLUINDO FORNECIMENTO DOS AGREGADOS E TRANSPORTE DO MATERIAL BETUMINOSO DENTRO DO CANTEIRO DE OBRAS</t>
  </si>
  <si>
    <t>OBR-VIA-375</t>
  </si>
  <si>
    <t>TRANSPORTE DE PMF/CBUQ PARA CONSERVAÇÃO DMT 0 A 10 KM</t>
  </si>
  <si>
    <t>DRE-001</t>
  </si>
  <si>
    <t xml:space="preserve">DRENAGEM  </t>
  </si>
  <si>
    <t>3.1</t>
  </si>
  <si>
    <t>SARJETA TIPO 1 - 50 X 5 CM, I = 3 %, PADRÃO DEOP-MG</t>
  </si>
  <si>
    <t>DRE-SAR-005</t>
  </si>
  <si>
    <t>M</t>
  </si>
  <si>
    <t>URB-MFC-005</t>
  </si>
  <si>
    <t>URB-001</t>
  </si>
  <si>
    <t>4.1</t>
  </si>
  <si>
    <t xml:space="preserve">URBANIZAÇÃO E OBRAS COMPLEMENTARES                          </t>
  </si>
  <si>
    <t>MEIO-FIO DE CONCRETO PRÉ-MOLDADO TIPO A - (12 X 16,7 X 35) CM</t>
  </si>
  <si>
    <t>TOTAL GERAL DA OBRA</t>
  </si>
  <si>
    <r>
      <t xml:space="preserve">PREFEITURA: </t>
    </r>
    <r>
      <rPr>
        <b/>
        <sz val="10"/>
        <color indexed="10"/>
        <rFont val="Arial"/>
        <family val="2"/>
      </rPr>
      <t>Nome da Prefeitura</t>
    </r>
    <r>
      <rPr>
        <b/>
        <sz val="10"/>
        <rFont val="Arial"/>
        <family val="2"/>
      </rPr>
      <t xml:space="preserve"> </t>
    </r>
  </si>
  <si>
    <t>TRANSPORTE DE MATERIAL DE QUALQUER NATUREZA DMT ACIMA DE 40 KM (DMT = 350 KM)</t>
  </si>
  <si>
    <t xml:space="preserve">EXECUÇÃO DE BASE DE SOLO ESTABILIZADO GRANULOMETRICAMENTE SEM MISTURA COM PROCTOR INTERMEDIÁRIO, INCLUINDO ESCAVAÇÃO, CARGA, DESCARGA, ESPALHAMENTO E COMPACTAÇÃO DO MATERIAL; EXCLUSIVE AQUISIÇÃO DO MATERIAL (E = 15 CM) </t>
  </si>
  <si>
    <t>Os valores dos quantitativos da planilha são meramente ilustrativos</t>
  </si>
  <si>
    <t>MODELO</t>
  </si>
  <si>
    <t>1.0</t>
  </si>
  <si>
    <t>2.0</t>
  </si>
  <si>
    <t>M²</t>
  </si>
  <si>
    <t>FOLHA Nº: 01/01</t>
  </si>
  <si>
    <t>(  x   )</t>
  </si>
  <si>
    <t>PREFEITURA: São João do Paraíso-MG</t>
  </si>
  <si>
    <t>CRONOGRAMA FÍSICO-FINANCEIRO</t>
  </si>
  <si>
    <t>PREFEITURA: MUNICIPAL DE SÃO JOÃO DO PARAÍSO</t>
  </si>
  <si>
    <t>ETAPAS/DESCRIÇÃO</t>
  </si>
  <si>
    <t>FÍSICO/ FINANCEIRO</t>
  </si>
  <si>
    <t>TOTAL  ETAPAS</t>
  </si>
  <si>
    <t>MÊS 1</t>
  </si>
  <si>
    <t>MÊS 3</t>
  </si>
  <si>
    <t>MÊS 4</t>
  </si>
  <si>
    <t>MÊS 5</t>
  </si>
  <si>
    <t>MÊS 6</t>
  </si>
  <si>
    <t>Físico %</t>
  </si>
  <si>
    <t>Financeiro</t>
  </si>
  <si>
    <t>TOTAL</t>
  </si>
  <si>
    <t xml:space="preserve"> </t>
  </si>
  <si>
    <t>Observações:</t>
  </si>
  <si>
    <t>LOCAL: SÃO JOÃO DO PARAÍSO</t>
  </si>
  <si>
    <t>Engenheiro Civil Responsável Técnico pela elaboração da planilha:                                ROBERTO CÉSAR GOMES DE SOUSA</t>
  </si>
  <si>
    <t xml:space="preserve">TOTAL GERAL DA OBRA:   </t>
  </si>
  <si>
    <t>194.488/D</t>
  </si>
  <si>
    <t xml:space="preserve">ROBERTO CÉSAR GOMES DE SOUSA - ENGENHEIRO CIVIL </t>
  </si>
  <si>
    <r>
      <t xml:space="preserve">Prefeita Municipal de </t>
    </r>
    <r>
      <rPr>
        <sz val="10"/>
        <rFont val="Arial"/>
        <family val="2"/>
      </rPr>
      <t>São João do Paraíso - MG:                                                 SELMA MARIA MORAIS DOS SANTOS</t>
    </r>
  </si>
  <si>
    <t>3.0</t>
  </si>
  <si>
    <t xml:space="preserve">FORNECIMENTO E COLOCAÇÃO DE PLACA DE OBRA EM CHAPA GALVANIZADA #26, ESP. 0,45 MM, PLOTADA COM ADESIVO VINÍLICO, AFIXADA COM REBITES 4,8X40 MM, EM ESTRUTURA METÁLICA DE METALON 20X20 MM, ESP. 1,25 MM, INCLUSIVE SUPORTE EM EUCALIPTO AUTOCLAVADO PINTADO COM TINTA PVA DUAS (2) DEMÃOS
</t>
  </si>
  <si>
    <t>ED-16660</t>
  </si>
  <si>
    <t>4.0</t>
  </si>
  <si>
    <t>4.2</t>
  </si>
  <si>
    <t>UND</t>
  </si>
  <si>
    <t>SELMA MARIA MORAIS DOS SANTOS- PREFEITA MUNICIPAL</t>
  </si>
  <si>
    <t>MÊS 2</t>
  </si>
  <si>
    <t>PRAZO DA OBRA: 02MESES</t>
  </si>
  <si>
    <t>PRAZO DE EXECUÇÃO: 2 meses</t>
  </si>
  <si>
    <t>TERRAPLENAGEM/TRABALHOS EM TERRA</t>
  </si>
  <si>
    <t>ED-50569</t>
  </si>
  <si>
    <t xml:space="preserve">CONTRAPISO DESEMPENADO COM CONCRETO "0", TRAÇO 1:1,5:1,5 (CIMENTO, BRITA E AREIA), ESP. 50MM PARA RECEBER PINTURA COM JUNTAS DE DILATAÇÃO A CADA 2 METROS
</t>
  </si>
  <si>
    <t>ELÉTRICA</t>
  </si>
  <si>
    <t>5.0</t>
  </si>
  <si>
    <t>6.0</t>
  </si>
  <si>
    <t>6.1</t>
  </si>
  <si>
    <t>6.2</t>
  </si>
  <si>
    <t>7.0</t>
  </si>
  <si>
    <t>7.1</t>
  </si>
  <si>
    <t>8.0</t>
  </si>
  <si>
    <t xml:space="preserve"> ESCAVAÇÃO MANUAL DE VALA COM PROFUNDIDADE MENOR OU IGUAL A 1,5M, INCLUSIVE DESCARGA LATERAL</t>
  </si>
  <si>
    <t>ED-51107</t>
  </si>
  <si>
    <t>M³</t>
  </si>
  <si>
    <t>5.1</t>
  </si>
  <si>
    <t>8.1</t>
  </si>
  <si>
    <t>REGIÃO/MÊS DE REFERÊNCIA: SEINFRA REGIÃO NORTE 08/2023 PREÇO DE CUSTO SEM DESONERAÇÃO</t>
  </si>
  <si>
    <t>VALOR DA OBRA: 73.744,69 R$</t>
  </si>
  <si>
    <t>OBRA: SEGUNDA ETAPA DA CONSTRUÇÃO DA USINA DE TRIAGEM E COMPOSTAGEM (UTC)</t>
  </si>
  <si>
    <t xml:space="preserve">COMPACTAÇÃO MECANIZADA DE ATERRO COM PLACA
VIBRATÓRIA, INCLUSIVE ESPALHAMENTO MANUAL
</t>
  </si>
  <si>
    <t>ED-51096</t>
  </si>
  <si>
    <t>PISO DO GALPÃO</t>
  </si>
  <si>
    <t>5.2</t>
  </si>
  <si>
    <t>ESTRUTURA E ALVENARIA</t>
  </si>
  <si>
    <t>5.3</t>
  </si>
  <si>
    <t>REVESTIMENTOS DE ARGAMASSA</t>
  </si>
  <si>
    <t>ED-50727</t>
  </si>
  <si>
    <t xml:space="preserve">CHAPISCO COM ARGAMASSA, TRAÇO 1:3 (CIMENTO E AREIA), ESP . 5MM, APLICADO EM ALVENARIA/ESTRUTURA DE CONCRET COM COLHER, INCLUSIVE ARGAMASSA COM PREPARO MECANIZADO
</t>
  </si>
  <si>
    <t xml:space="preserve">REBOCO COM ARGAMASSA, TRAÇO 1:7 (CIMENTO E AREIA), ESP.20MM, APLICAÇÃO MANUAL, INCLUSIVE ARGAMASSA COM PREPARO MECANIZADO, EXCLUSIVE CHAPISCO
</t>
  </si>
  <si>
    <t>ED-50759</t>
  </si>
  <si>
    <t>PINTURA</t>
  </si>
  <si>
    <t>PINTURA LÁTEX (PVA) EM PAREDE, DUAS (2) DEMÃOS, EXCLUSIVE  SELADOR ACRÍLICO E MASSA ACRÍLICA/CORRIDA (PVA)</t>
  </si>
  <si>
    <t>ED-50498</t>
  </si>
  <si>
    <t>PORTÃO EM CHAPA DE AÇO GALVANIZADO, TIPO LAMBRIL, ESP. 1,25MM (GSG-18), EXCLUSIVE CADEADO E PINTURA</t>
  </si>
  <si>
    <t>ED-50982</t>
  </si>
  <si>
    <t>INSTALAÇÃO DE PORTÃO</t>
  </si>
  <si>
    <t>CONJUNTO DE DOIS (2) INTERRUPTORES SIMPLES, CORRENTE 10A, TENSÃO 250V, (10A-250V) E UMA (1) TOMADA PADRÃO, TRÊS (3) POLOS, CORRENTE 10A, TENSÃO 250V, (2P+T/10A-250V), COM PLACA 4"X2" DE TRÊS (3) POSTOS, INCLUSIVE FORNECIMENTO, INSTALAÇÃO, SUPORTE, MÓDULO E PLACA</t>
  </si>
  <si>
    <t>ED-15771</t>
  </si>
  <si>
    <t xml:space="preserve">CONJUNTO DE UMA (1) TOMADA PADRÃO, TRÊS (3) POLOS, CORRENTE 10A, TENSÃO 250V, (2P+T/10A-250V), COM PLACA 4"X2"DE UM (1) POSTO, INCLUSIVE FORNECIMENTO, INSTALAÇÃO,SUPORTE, MÓDULO E PLACA
</t>
  </si>
  <si>
    <t>ED-15748</t>
  </si>
  <si>
    <t>4.3</t>
  </si>
  <si>
    <t>ED-17951</t>
  </si>
  <si>
    <t>4.4</t>
  </si>
  <si>
    <t xml:space="preserve">CABO DE COBRE FLEXÍVEL, CLASSE 5, ISOLAMENTO TIPO LSHF/ATOX, NÃO HALOGENADO, ANTICHAMA, TERMOPLÁSTICO, UNIPOLAR, SEÇÃO 2,5 MM2, 70°C, 450/750V
</t>
  </si>
  <si>
    <t>ED-48951</t>
  </si>
  <si>
    <t xml:space="preserve">FORNECIMENTO DE CONCRETO ESTRUTURAL, PREPARADO EM OBRA COM BETONEIRA, COM FCK 25MPA, INCLUSIVE
LANÇAMENTO, ADENSAMENTO E ACABAMENTO </t>
  </si>
  <si>
    <t xml:space="preserve">FÔRMA E DESFORMA PARA VIGA-CINTA/BLOCO COM TÁBUA E SARRAFO, REAPROVEITAMENTO (3X) </t>
  </si>
  <si>
    <t xml:space="preserve">CORTE, DOBRA E MONTAGEM DE AÇO CA-50, DIÂMETRO (6,3MM A 12,5MM), INCLUSIVE ESPAÇADOR
</t>
  </si>
  <si>
    <t>KG</t>
  </si>
  <si>
    <t>5.4</t>
  </si>
  <si>
    <t>ED-48232</t>
  </si>
  <si>
    <t xml:space="preserve">ALVENARIA DE VEDAÇÃO COM TIJOLO CERÂMICO FURADO, ESP. 14CM, PARA REVESTIMENTO, INCLUSIVE ARGAMASSA PARA ASSENTAMENTO
</t>
  </si>
  <si>
    <t>ED-48295</t>
  </si>
  <si>
    <t>ED-49810</t>
  </si>
  <si>
    <t>ED-49798</t>
  </si>
  <si>
    <t>7.2</t>
  </si>
  <si>
    <t>9.0</t>
  </si>
  <si>
    <t>9.1</t>
  </si>
  <si>
    <t>COBERTURA</t>
  </si>
  <si>
    <t>ENGRADAMENTO EM MADEIRA, PARA TELHA DE METALICA, TIPO CALHA ESTRUTURAL, LARGURA 90CM, (CANALETE 90/
KALHETÃO), EXCLUSIVE TELHA</t>
  </si>
  <si>
    <t>ED-48410</t>
  </si>
  <si>
    <t>ED-13852</t>
  </si>
  <si>
    <t>PISO</t>
  </si>
  <si>
    <t>ELETRICA</t>
  </si>
  <si>
    <t>REVESTIMENTO DE ARGAMASSA</t>
  </si>
  <si>
    <t>LOCAL: ESTRADA QUE LIGA SÃO JOÃO DO PARAÍSO AO DISTRITO DE BOA SORTE</t>
  </si>
  <si>
    <t xml:space="preserve">ELETRODUTO FLEXÍVEL CORRUGADO, PVC, ANTI-CHAMA, DN20MM (1/2"), APLICADO EM ALVENARIA, EXCLUSIVE RASGO
</t>
  </si>
  <si>
    <t>HIDROSSANITÁRIO</t>
  </si>
  <si>
    <t>FORNECIMENTO E ASSENTAMENTO DE TUBO PVC RÍGIDO, COLETOR DE ESGOTO LISO (JEI), DN 100 MM (4"), INCLUSIVE CONEXÕES</t>
  </si>
  <si>
    <t>M131</t>
  </si>
  <si>
    <t>RALO HEMISFÉRICO, TIPO ABACAXI, DIÂMETRO DE 100MM, EXCLUSIVE CONDUTOR DE ÁGUA PLUVIAL</t>
  </si>
  <si>
    <t>ED-49962</t>
  </si>
  <si>
    <t>10.0</t>
  </si>
  <si>
    <t>10.1</t>
  </si>
  <si>
    <t>10.2</t>
  </si>
  <si>
    <t>ED-50105</t>
  </si>
  <si>
    <t>6.3</t>
  </si>
  <si>
    <t>CALHA EM CHAPA GALVANIZADA, ESP. 0,5MM (GSG-26), COM DESENVOLVIMENTO DE 33CM, INCLUSIVE IÇAMENTO MANUAL VERTICAL</t>
  </si>
  <si>
    <t xml:space="preserve">ED-50661 </t>
  </si>
  <si>
    <t>DATA: 03/04/2024</t>
  </si>
  <si>
    <t>8.2</t>
  </si>
  <si>
    <t xml:space="preserve">PINTURA ESMALTE EM SUPERFÍCIE DE CONCRETO/ALVENARIA, DUAS (2) DEMÃOS, EXCLUSIVE SELADOR ACRÍLICO E MASSA ACRÍLICA/CORRIDA (PVA)
</t>
  </si>
  <si>
    <t>COBERTURA EM TELHA METÁLICA GALVANIZADA ONDULADA, TIPO SIMPLES, ESP. 0,50MM, ACABAMENTO NATURAL, INCLUSIVE ACESSÓRIOS PARA FIXAÇÃO, FORNECIMENTO E INSTALAÇÃO</t>
  </si>
  <si>
    <t>ED-50509</t>
  </si>
  <si>
    <t>OBRA:SEGUNDA ETAPA DA CONSTRUÇÃO DA USINA DE TRIAGEM E COMPOSTAGEM (UTC)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</si>
</sst>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R$ &quot;#,##0.00"/>
  </numFmts>
  <fonts count="27" x14ac:knownFonts="1">
    <font>
      <sz val="10"/>
      <name val="Arial"/>
    </font>
    <font>
      <sz val="10"/>
      <name val="Arial"/>
      <family val="2"/>
    </font>
    <font>
      <sz val="8"/>
      <name val="Arial"/>
      <family val="2"/>
    </font>
    <font>
      <b/>
      <sz val="10"/>
      <name val="Arial"/>
      <family val="2"/>
    </font>
    <font>
      <b/>
      <sz val="12"/>
      <name val="Arial"/>
      <family val="2"/>
    </font>
    <font>
      <sz val="10"/>
      <name val="Arial"/>
      <family val="2"/>
    </font>
    <font>
      <sz val="8"/>
      <color indexed="8"/>
      <name val="Arial"/>
      <family val="2"/>
    </font>
    <font>
      <b/>
      <sz val="10"/>
      <color indexed="10"/>
      <name val="Arial"/>
      <family val="2"/>
    </font>
    <font>
      <sz val="10"/>
      <color indexed="8"/>
      <name val="Arial"/>
      <family val="2"/>
    </font>
    <font>
      <b/>
      <sz val="8"/>
      <name val="Arial"/>
      <family val="2"/>
    </font>
    <font>
      <b/>
      <sz val="8"/>
      <color indexed="12"/>
      <name val="Arial"/>
      <family val="2"/>
    </font>
    <font>
      <sz val="8"/>
      <color indexed="12"/>
      <name val="Arial"/>
      <family val="2"/>
    </font>
    <font>
      <b/>
      <sz val="10"/>
      <color indexed="8"/>
      <name val="Arial"/>
      <family val="2"/>
    </font>
    <font>
      <b/>
      <sz val="8"/>
      <color indexed="8"/>
      <name val="Arial"/>
      <family val="2"/>
    </font>
    <font>
      <sz val="8"/>
      <color indexed="8"/>
      <name val="Arial"/>
      <family val="2"/>
    </font>
    <font>
      <sz val="7"/>
      <name val="Arial"/>
      <family val="2"/>
    </font>
    <font>
      <b/>
      <sz val="14"/>
      <color indexed="8"/>
      <name val="Arial"/>
      <family val="2"/>
    </font>
    <font>
      <b/>
      <sz val="14"/>
      <name val="Arial"/>
      <family val="2"/>
    </font>
    <font>
      <b/>
      <sz val="10"/>
      <name val="Calibri"/>
      <family val="2"/>
    </font>
    <font>
      <sz val="10"/>
      <name val="Arial"/>
      <family val="2"/>
    </font>
    <font>
      <sz val="10"/>
      <name val="Calibri"/>
      <family val="2"/>
    </font>
    <font>
      <sz val="9"/>
      <color indexed="8"/>
      <name val="Arial"/>
      <family val="2"/>
    </font>
    <font>
      <sz val="9"/>
      <name val="Arial"/>
      <family val="2"/>
    </font>
    <font>
      <b/>
      <sz val="9"/>
      <color indexed="8"/>
      <name val="Arial"/>
      <family val="2"/>
    </font>
    <font>
      <b/>
      <sz val="9"/>
      <name val="Arial"/>
      <family val="2"/>
    </font>
    <font>
      <sz val="8"/>
      <color theme="1"/>
      <name val="Arial"/>
      <family val="2"/>
    </font>
    <fon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D8D8D8"/>
        <bgColor rgb="FFD8D8D8"/>
      </patternFill>
    </fill>
    <fill>
      <patternFill patternType="solid">
        <fgColor theme="0" tint="-0.14999847407452621"/>
        <bgColor indexed="64"/>
      </patternFill>
    </fill>
  </fills>
  <borders count="8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rgb="FF000000"/>
      </left>
      <right style="thin">
        <color rgb="FF000000"/>
      </right>
      <top/>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bottom/>
      <diagonal/>
    </border>
    <border>
      <left style="thin">
        <color rgb="FF000000"/>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0" fontId="5" fillId="0" borderId="0"/>
  </cellStyleXfs>
  <cellXfs count="303">
    <xf numFmtId="0" fontId="0" fillId="0" borderId="0" xfId="0"/>
    <xf numFmtId="0" fontId="0" fillId="0" borderId="0" xfId="0"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vertical="center"/>
    </xf>
    <xf numFmtId="0" fontId="3" fillId="0" borderId="4"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0" xfId="0" applyFont="1"/>
    <xf numFmtId="0" fontId="2" fillId="0" borderId="8" xfId="0" applyFont="1" applyBorder="1" applyAlignment="1">
      <alignment horizontal="center" vertical="center" wrapText="1"/>
    </xf>
    <xf numFmtId="49" fontId="6" fillId="0" borderId="9" xfId="0" applyNumberFormat="1" applyFont="1" applyBorder="1" applyAlignment="1">
      <alignment horizontal="center" vertical="center" wrapText="1"/>
    </xf>
    <xf numFmtId="0" fontId="6" fillId="0" borderId="9" xfId="0" applyFont="1" applyBorder="1" applyAlignment="1">
      <alignment horizontal="left" vertical="center" wrapText="1"/>
    </xf>
    <xf numFmtId="2" fontId="2" fillId="0" borderId="9" xfId="2" applyNumberFormat="1" applyFont="1" applyFill="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164" fontId="2" fillId="0" borderId="9" xfId="2" applyFont="1" applyFill="1" applyBorder="1" applyAlignment="1">
      <alignment horizontal="center" vertical="center" wrapText="1"/>
    </xf>
    <xf numFmtId="4" fontId="2" fillId="0" borderId="11" xfId="0" applyNumberFormat="1" applyFont="1" applyBorder="1" applyAlignment="1">
      <alignment horizontal="center" vertical="center" wrapText="1"/>
    </xf>
    <xf numFmtId="4" fontId="2" fillId="0" borderId="12"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0" fontId="6" fillId="0" borderId="11" xfId="0" applyFont="1" applyBorder="1" applyAlignment="1">
      <alignment horizontal="left" vertical="center" wrapText="1"/>
    </xf>
    <xf numFmtId="2" fontId="2" fillId="0" borderId="11" xfId="2" applyNumberFormat="1" applyFont="1" applyFill="1" applyBorder="1" applyAlignment="1">
      <alignment horizontal="center" vertical="center" wrapText="1"/>
    </xf>
    <xf numFmtId="0" fontId="10" fillId="0" borderId="14" xfId="0" applyFont="1" applyBorder="1" applyAlignment="1">
      <alignment horizontal="center" vertical="center" wrapText="1"/>
    </xf>
    <xf numFmtId="49" fontId="10" fillId="0" borderId="15" xfId="0" applyNumberFormat="1" applyFont="1" applyBorder="1" applyAlignment="1">
      <alignment horizontal="center" vertical="center" wrapText="1"/>
    </xf>
    <xf numFmtId="0" fontId="10" fillId="0" borderId="15" xfId="0" applyFont="1" applyBorder="1" applyAlignment="1">
      <alignment horizontal="left" vertical="center" wrapText="1"/>
    </xf>
    <xf numFmtId="2" fontId="11" fillId="0" borderId="15" xfId="2" applyNumberFormat="1" applyFont="1" applyFill="1" applyBorder="1" applyAlignment="1">
      <alignment horizontal="center" vertical="center" wrapText="1"/>
    </xf>
    <xf numFmtId="4" fontId="11" fillId="0" borderId="15" xfId="0" applyNumberFormat="1" applyFont="1" applyBorder="1" applyAlignment="1">
      <alignment horizontal="center" vertical="center" wrapText="1"/>
    </xf>
    <xf numFmtId="4" fontId="11" fillId="0" borderId="16" xfId="0" applyNumberFormat="1" applyFont="1" applyBorder="1" applyAlignment="1">
      <alignment horizontal="center" vertical="center" wrapText="1"/>
    </xf>
    <xf numFmtId="0" fontId="11" fillId="0" borderId="8" xfId="0" applyFont="1" applyBorder="1" applyAlignment="1">
      <alignment horizontal="center" vertical="center" wrapText="1"/>
    </xf>
    <xf numFmtId="49" fontId="11" fillId="0" borderId="9" xfId="0" applyNumberFormat="1" applyFont="1" applyBorder="1" applyAlignment="1">
      <alignment horizontal="center" vertical="center" wrapText="1"/>
    </xf>
    <xf numFmtId="0" fontId="11" fillId="0" borderId="9" xfId="0" applyFont="1" applyBorder="1" applyAlignment="1">
      <alignment horizontal="left" vertical="center" wrapText="1"/>
    </xf>
    <xf numFmtId="2" fontId="11" fillId="0" borderId="9" xfId="2" applyNumberFormat="1" applyFont="1" applyFill="1" applyBorder="1" applyAlignment="1">
      <alignment horizontal="center" vertical="center" wrapText="1"/>
    </xf>
    <xf numFmtId="4" fontId="11" fillId="0" borderId="9" xfId="0" applyNumberFormat="1" applyFont="1" applyBorder="1" applyAlignment="1">
      <alignment horizontal="center" vertical="center" wrapText="1"/>
    </xf>
    <xf numFmtId="4" fontId="11" fillId="0" borderId="10" xfId="0" applyNumberFormat="1" applyFont="1" applyBorder="1" applyAlignment="1">
      <alignment horizontal="center" vertical="center" wrapText="1"/>
    </xf>
    <xf numFmtId="0" fontId="10" fillId="0" borderId="8" xfId="0" applyFont="1" applyBorder="1" applyAlignment="1">
      <alignment horizontal="center" vertical="center" wrapText="1"/>
    </xf>
    <xf numFmtId="49" fontId="10" fillId="0" borderId="9" xfId="0" applyNumberFormat="1" applyFont="1" applyBorder="1" applyAlignment="1">
      <alignment horizontal="center" vertical="center" wrapText="1"/>
    </xf>
    <xf numFmtId="0" fontId="10" fillId="0" borderId="9" xfId="0" applyFont="1" applyBorder="1" applyAlignment="1">
      <alignment horizontal="left" vertical="center" wrapText="1"/>
    </xf>
    <xf numFmtId="0" fontId="11" fillId="0" borderId="9" xfId="0" applyFont="1" applyBorder="1" applyAlignment="1">
      <alignment horizontal="center" vertical="center" wrapText="1"/>
    </xf>
    <xf numFmtId="0" fontId="9" fillId="0" borderId="0" xfId="0" applyFont="1" applyAlignment="1">
      <alignment horizontal="center" vertical="center" wrapText="1"/>
    </xf>
    <xf numFmtId="4" fontId="9" fillId="0" borderId="0" xfId="0" applyNumberFormat="1" applyFont="1" applyAlignment="1">
      <alignment horizontal="center" vertical="center" wrapText="1"/>
    </xf>
    <xf numFmtId="4" fontId="10" fillId="0" borderId="17" xfId="0" applyNumberFormat="1" applyFont="1" applyBorder="1" applyAlignment="1">
      <alignment horizontal="center" vertical="center" wrapText="1"/>
    </xf>
    <xf numFmtId="4" fontId="0" fillId="0" borderId="0" xfId="0" applyNumberFormat="1"/>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left"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10" fontId="12" fillId="0" borderId="18" xfId="1" applyNumberFormat="1" applyFont="1" applyFill="1" applyBorder="1" applyAlignment="1">
      <alignment horizontal="center" vertical="center"/>
    </xf>
    <xf numFmtId="10" fontId="7" fillId="0" borderId="18" xfId="1" applyNumberFormat="1" applyFont="1" applyFill="1" applyBorder="1" applyAlignment="1">
      <alignment horizontal="center" vertical="center"/>
    </xf>
    <xf numFmtId="0" fontId="1" fillId="0" borderId="0" xfId="0" applyFont="1"/>
    <xf numFmtId="49" fontId="20" fillId="0" borderId="62" xfId="0" applyNumberFormat="1" applyFont="1" applyBorder="1" applyAlignment="1">
      <alignment horizontal="left" vertical="center" wrapText="1"/>
    </xf>
    <xf numFmtId="0" fontId="20" fillId="0" borderId="20" xfId="0" applyFont="1" applyBorder="1" applyAlignment="1">
      <alignment horizontal="left" vertical="center" wrapText="1"/>
    </xf>
    <xf numFmtId="2" fontId="6" fillId="0" borderId="20" xfId="2" applyNumberFormat="1" applyFont="1" applyFill="1" applyBorder="1" applyAlignment="1">
      <alignment horizontal="center" vertical="center" wrapText="1"/>
    </xf>
    <xf numFmtId="4" fontId="14" fillId="0" borderId="20" xfId="0" applyNumberFormat="1" applyFont="1" applyBorder="1" applyAlignment="1">
      <alignment horizontal="center" vertical="center" wrapText="1"/>
    </xf>
    <xf numFmtId="0" fontId="18" fillId="4" borderId="63" xfId="0" applyFont="1" applyFill="1" applyBorder="1" applyAlignment="1">
      <alignment horizontal="left" vertical="center"/>
    </xf>
    <xf numFmtId="0" fontId="18" fillId="4" borderId="64" xfId="0" applyFont="1" applyFill="1" applyBorder="1" applyAlignment="1">
      <alignment horizontal="left" vertical="center" wrapText="1"/>
    </xf>
    <xf numFmtId="4" fontId="18" fillId="4" borderId="65" xfId="0" applyNumberFormat="1" applyFont="1" applyFill="1" applyBorder="1" applyAlignment="1">
      <alignment horizontal="right" vertical="center" wrapText="1"/>
    </xf>
    <xf numFmtId="4" fontId="13" fillId="5" borderId="17" xfId="0" applyNumberFormat="1" applyFont="1" applyFill="1" applyBorder="1" applyAlignment="1">
      <alignment horizontal="center" vertical="center" wrapText="1"/>
    </xf>
    <xf numFmtId="4" fontId="20" fillId="0" borderId="22" xfId="0" applyNumberFormat="1" applyFont="1" applyBorder="1" applyAlignment="1">
      <alignment horizontal="center" vertical="center"/>
    </xf>
    <xf numFmtId="4" fontId="14" fillId="0" borderId="22" xfId="0" applyNumberFormat="1" applyFont="1" applyBorder="1" applyAlignment="1">
      <alignment horizontal="center" vertical="center" wrapText="1"/>
    </xf>
    <xf numFmtId="0" fontId="18" fillId="4" borderId="63" xfId="0" applyFont="1" applyFill="1" applyBorder="1" applyAlignment="1">
      <alignment horizontal="left" vertical="center" wrapText="1"/>
    </xf>
    <xf numFmtId="0" fontId="0" fillId="2" borderId="24" xfId="0" applyFill="1" applyBorder="1" applyAlignment="1">
      <alignment wrapText="1"/>
    </xf>
    <xf numFmtId="0" fontId="0" fillId="2" borderId="0" xfId="0" applyFill="1"/>
    <xf numFmtId="0" fontId="0" fillId="2" borderId="0" xfId="0" applyFill="1" applyAlignment="1">
      <alignment wrapText="1"/>
    </xf>
    <xf numFmtId="49" fontId="21" fillId="2" borderId="28" xfId="0" applyNumberFormat="1" applyFont="1" applyFill="1" applyBorder="1" applyAlignment="1">
      <alignment horizontal="center" vertical="top" wrapText="1"/>
    </xf>
    <xf numFmtId="10" fontId="21" fillId="2" borderId="28" xfId="0" applyNumberFormat="1" applyFont="1" applyFill="1" applyBorder="1" applyAlignment="1">
      <alignment vertical="top" wrapText="1"/>
    </xf>
    <xf numFmtId="10" fontId="22" fillId="2" borderId="28" xfId="3" applyNumberFormat="1" applyFont="1" applyFill="1" applyBorder="1" applyAlignment="1">
      <alignment vertical="top" wrapText="1"/>
    </xf>
    <xf numFmtId="10" fontId="22" fillId="2" borderId="28" xfId="0" applyNumberFormat="1" applyFont="1" applyFill="1" applyBorder="1" applyAlignment="1">
      <alignment vertical="top" wrapText="1"/>
    </xf>
    <xf numFmtId="10" fontId="22" fillId="2" borderId="29" xfId="0" applyNumberFormat="1" applyFont="1" applyFill="1" applyBorder="1" applyAlignment="1">
      <alignment vertical="top" wrapText="1"/>
    </xf>
    <xf numFmtId="49" fontId="21" fillId="2" borderId="30" xfId="0" applyNumberFormat="1" applyFont="1" applyFill="1" applyBorder="1" applyAlignment="1">
      <alignment horizontal="center" vertical="top" wrapText="1"/>
    </xf>
    <xf numFmtId="4" fontId="21" fillId="2" borderId="30" xfId="0" applyNumberFormat="1" applyFont="1" applyFill="1" applyBorder="1" applyAlignment="1">
      <alignment vertical="top" wrapText="1"/>
    </xf>
    <xf numFmtId="4" fontId="21" fillId="2" borderId="31" xfId="0" applyNumberFormat="1" applyFont="1" applyFill="1" applyBorder="1" applyAlignment="1">
      <alignment vertical="top" wrapText="1"/>
    </xf>
    <xf numFmtId="49" fontId="21" fillId="2" borderId="32" xfId="0" applyNumberFormat="1" applyFont="1" applyFill="1" applyBorder="1" applyAlignment="1">
      <alignment horizontal="center" vertical="top" wrapText="1"/>
    </xf>
    <xf numFmtId="49" fontId="23" fillId="2" borderId="33" xfId="0" applyNumberFormat="1" applyFont="1" applyFill="1" applyBorder="1" applyAlignment="1">
      <alignment horizontal="center" vertical="top" wrapText="1"/>
    </xf>
    <xf numFmtId="10" fontId="23" fillId="2" borderId="33" xfId="0" applyNumberFormat="1" applyFont="1" applyFill="1" applyBorder="1" applyAlignment="1">
      <alignment vertical="top" wrapText="1"/>
    </xf>
    <xf numFmtId="10" fontId="23" fillId="2" borderId="34" xfId="0" applyNumberFormat="1" applyFont="1" applyFill="1" applyBorder="1" applyAlignment="1">
      <alignment vertical="top" wrapText="1"/>
    </xf>
    <xf numFmtId="49" fontId="23" fillId="2" borderId="35" xfId="0" applyNumberFormat="1" applyFont="1" applyFill="1" applyBorder="1" applyAlignment="1">
      <alignment horizontal="center" vertical="top" wrapText="1"/>
    </xf>
    <xf numFmtId="165" fontId="23" fillId="2" borderId="35" xfId="0" applyNumberFormat="1" applyFont="1" applyFill="1" applyBorder="1" applyAlignment="1">
      <alignment vertical="top" wrapText="1"/>
    </xf>
    <xf numFmtId="165" fontId="23" fillId="2" borderId="36" xfId="0" applyNumberFormat="1" applyFont="1" applyFill="1" applyBorder="1" applyAlignment="1">
      <alignment vertical="top" wrapText="1"/>
    </xf>
    <xf numFmtId="0" fontId="0" fillId="2" borderId="0" xfId="0" applyFill="1" applyAlignment="1">
      <alignment vertical="center"/>
    </xf>
    <xf numFmtId="0" fontId="0" fillId="2" borderId="0" xfId="0" applyFill="1" applyAlignment="1">
      <alignment vertical="center" wrapText="1"/>
    </xf>
    <xf numFmtId="0" fontId="3" fillId="2" borderId="23" xfId="0" applyFont="1" applyFill="1" applyBorder="1" applyAlignment="1">
      <alignment wrapText="1"/>
    </xf>
    <xf numFmtId="0" fontId="3" fillId="2" borderId="24" xfId="0" applyFont="1" applyFill="1" applyBorder="1" applyAlignment="1">
      <alignment wrapText="1"/>
    </xf>
    <xf numFmtId="0" fontId="3" fillId="2" borderId="37" xfId="0" applyFont="1" applyFill="1" applyBorder="1" applyAlignment="1">
      <alignment wrapText="1"/>
    </xf>
    <xf numFmtId="0" fontId="0" fillId="0" borderId="38" xfId="0" applyBorder="1" applyAlignment="1">
      <alignment vertical="center"/>
    </xf>
    <xf numFmtId="0" fontId="3" fillId="2" borderId="0" xfId="0" applyFont="1" applyFill="1" applyAlignment="1">
      <alignment wrapText="1"/>
    </xf>
    <xf numFmtId="0" fontId="3" fillId="2" borderId="37" xfId="0" applyFont="1" applyFill="1" applyBorder="1"/>
    <xf numFmtId="0" fontId="0" fillId="2" borderId="39" xfId="0" applyFill="1" applyBorder="1"/>
    <xf numFmtId="0" fontId="5" fillId="2" borderId="37" xfId="0" applyFont="1" applyFill="1" applyBorder="1"/>
    <xf numFmtId="0" fontId="5" fillId="2" borderId="0" xfId="0" applyFont="1" applyFill="1"/>
    <xf numFmtId="0" fontId="24" fillId="2" borderId="37" xfId="0" applyFont="1" applyFill="1" applyBorder="1"/>
    <xf numFmtId="0" fontId="24" fillId="2" borderId="0" xfId="0" applyFont="1" applyFill="1" applyAlignment="1">
      <alignment wrapText="1"/>
    </xf>
    <xf numFmtId="0" fontId="3" fillId="2" borderId="0" xfId="0" applyFont="1" applyFill="1" applyAlignment="1">
      <alignment horizontal="right"/>
    </xf>
    <xf numFmtId="4" fontId="6" fillId="0" borderId="20" xfId="0" applyNumberFormat="1" applyFont="1" applyBorder="1" applyAlignment="1">
      <alignment horizontal="center" vertical="center" wrapText="1"/>
    </xf>
    <xf numFmtId="10" fontId="21" fillId="2" borderId="30" xfId="0" applyNumberFormat="1" applyFont="1" applyFill="1" applyBorder="1" applyAlignment="1">
      <alignment vertical="top" wrapText="1"/>
    </xf>
    <xf numFmtId="0" fontId="18" fillId="4" borderId="21" xfId="0" applyFont="1" applyFill="1" applyBorder="1" applyAlignment="1">
      <alignment horizontal="left" vertical="center"/>
    </xf>
    <xf numFmtId="0" fontId="26" fillId="0" borderId="20" xfId="0" applyFont="1" applyBorder="1" applyAlignment="1">
      <alignment horizontal="left" vertical="center" wrapText="1"/>
    </xf>
    <xf numFmtId="2" fontId="25" fillId="0" borderId="19" xfId="2" applyNumberFormat="1" applyFont="1" applyFill="1" applyBorder="1" applyAlignment="1">
      <alignment horizontal="center" vertical="center" wrapText="1"/>
    </xf>
    <xf numFmtId="4" fontId="25" fillId="0" borderId="19" xfId="0" applyNumberFormat="1" applyFont="1" applyBorder="1" applyAlignment="1">
      <alignment horizontal="center" vertical="center" wrapText="1"/>
    </xf>
    <xf numFmtId="4" fontId="25" fillId="0" borderId="20" xfId="0" applyNumberFormat="1" applyFont="1" applyBorder="1" applyAlignment="1">
      <alignment horizontal="center" vertical="center" wrapText="1"/>
    </xf>
    <xf numFmtId="0" fontId="0" fillId="2" borderId="37" xfId="0" applyFill="1" applyBorder="1"/>
    <xf numFmtId="0" fontId="3" fillId="2" borderId="0" xfId="0" applyFont="1" applyFill="1"/>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4" fontId="13" fillId="0" borderId="25" xfId="0" applyNumberFormat="1" applyFont="1" applyBorder="1" applyAlignment="1">
      <alignment horizontal="center" vertical="center" wrapText="1"/>
    </xf>
    <xf numFmtId="0" fontId="8" fillId="0" borderId="37" xfId="0" applyFont="1" applyBorder="1" applyAlignment="1">
      <alignment vertical="center"/>
    </xf>
    <xf numFmtId="0" fontId="8" fillId="0" borderId="39" xfId="0" applyFont="1" applyBorder="1" applyAlignment="1">
      <alignment vertical="center"/>
    </xf>
    <xf numFmtId="0" fontId="14" fillId="0" borderId="37" xfId="0" applyFont="1" applyBorder="1" applyAlignment="1">
      <alignment vertical="center"/>
    </xf>
    <xf numFmtId="4" fontId="14" fillId="0" borderId="39" xfId="0" applyNumberFormat="1" applyFont="1" applyBorder="1" applyAlignment="1">
      <alignment vertical="center"/>
    </xf>
    <xf numFmtId="0" fontId="8" fillId="0" borderId="37" xfId="0" applyFont="1" applyBorder="1"/>
    <xf numFmtId="0" fontId="8" fillId="0" borderId="39" xfId="0" applyFont="1" applyBorder="1"/>
    <xf numFmtId="0" fontId="14" fillId="0" borderId="54" xfId="0" applyFont="1" applyBorder="1" applyAlignment="1">
      <alignment vertical="center"/>
    </xf>
    <xf numFmtId="0" fontId="14" fillId="0" borderId="43" xfId="0" applyFont="1" applyBorder="1" applyAlignment="1">
      <alignment horizontal="center" vertical="center"/>
    </xf>
    <xf numFmtId="0" fontId="14" fillId="0" borderId="68" xfId="0" applyFont="1" applyBorder="1" applyAlignment="1">
      <alignment vertical="center"/>
    </xf>
    <xf numFmtId="0" fontId="20" fillId="0" borderId="66" xfId="0" applyFont="1" applyBorder="1" applyAlignment="1">
      <alignment horizontal="left" vertical="center" wrapText="1"/>
    </xf>
    <xf numFmtId="4" fontId="25" fillId="0" borderId="22" xfId="0" applyNumberFormat="1" applyFont="1" applyBorder="1" applyAlignment="1">
      <alignment horizontal="center" vertical="center" wrapText="1"/>
    </xf>
    <xf numFmtId="0" fontId="3" fillId="2" borderId="7" xfId="0" applyFont="1" applyFill="1" applyBorder="1" applyAlignment="1">
      <alignment vertical="center"/>
    </xf>
    <xf numFmtId="0" fontId="3" fillId="2" borderId="18" xfId="0" applyFont="1" applyFill="1" applyBorder="1" applyAlignment="1">
      <alignment vertical="center"/>
    </xf>
    <xf numFmtId="14" fontId="3" fillId="2" borderId="52" xfId="0" applyNumberFormat="1" applyFont="1" applyFill="1" applyBorder="1" applyAlignment="1">
      <alignment vertical="center"/>
    </xf>
    <xf numFmtId="14" fontId="3" fillId="2" borderId="69" xfId="0" applyNumberFormat="1" applyFont="1" applyFill="1" applyBorder="1" applyAlignment="1">
      <alignment vertical="center"/>
    </xf>
    <xf numFmtId="0" fontId="0" fillId="2" borderId="23" xfId="0" applyFill="1" applyBorder="1"/>
    <xf numFmtId="0" fontId="0" fillId="2" borderId="24" xfId="0" applyFill="1" applyBorder="1"/>
    <xf numFmtId="0" fontId="0" fillId="2" borderId="25" xfId="0" applyFill="1" applyBorder="1"/>
    <xf numFmtId="0" fontId="0" fillId="2" borderId="37" xfId="0" applyFill="1" applyBorder="1" applyAlignment="1">
      <alignment vertical="center"/>
    </xf>
    <xf numFmtId="0" fontId="0" fillId="2" borderId="39" xfId="0" applyFill="1" applyBorder="1" applyAlignment="1">
      <alignment vertical="center"/>
    </xf>
    <xf numFmtId="0" fontId="22" fillId="2" borderId="54" xfId="0" applyFont="1" applyFill="1" applyBorder="1"/>
    <xf numFmtId="0" fontId="22" fillId="2" borderId="43" xfId="0" applyFont="1" applyFill="1" applyBorder="1" applyAlignment="1">
      <alignment wrapText="1"/>
    </xf>
    <xf numFmtId="0" fontId="0" fillId="2" borderId="43" xfId="0" applyFill="1" applyBorder="1"/>
    <xf numFmtId="0" fontId="0" fillId="2" borderId="68" xfId="0" applyFill="1" applyBorder="1"/>
    <xf numFmtId="0" fontId="3" fillId="2" borderId="0" xfId="0" applyFont="1" applyFill="1" applyAlignment="1">
      <alignment vertical="center"/>
    </xf>
    <xf numFmtId="0" fontId="3" fillId="2" borderId="0" xfId="0" applyFont="1" applyFill="1" applyAlignment="1">
      <alignment horizontal="left" vertical="center"/>
    </xf>
    <xf numFmtId="0" fontId="3" fillId="2" borderId="39" xfId="0" applyFont="1" applyFill="1" applyBorder="1" applyAlignment="1">
      <alignment vertical="center"/>
    </xf>
    <xf numFmtId="0" fontId="3" fillId="2" borderId="6" xfId="0" applyFont="1" applyFill="1" applyBorder="1" applyAlignment="1">
      <alignment vertical="center"/>
    </xf>
    <xf numFmtId="0" fontId="3" fillId="2" borderId="42" xfId="0" applyFont="1" applyFill="1" applyBorder="1" applyAlignment="1">
      <alignment vertical="center"/>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2" borderId="74" xfId="0" applyFont="1" applyFill="1" applyBorder="1" applyAlignment="1">
      <alignment vertical="center"/>
    </xf>
    <xf numFmtId="0" fontId="3" fillId="2" borderId="2" xfId="0" applyFont="1" applyFill="1" applyBorder="1" applyAlignment="1">
      <alignment horizontal="center" vertical="center" wrapText="1"/>
    </xf>
    <xf numFmtId="0" fontId="3" fillId="2" borderId="7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6" xfId="0" applyFont="1" applyFill="1" applyBorder="1" applyAlignment="1">
      <alignment horizontal="center" vertical="center"/>
    </xf>
    <xf numFmtId="4" fontId="21" fillId="2" borderId="28" xfId="0" applyNumberFormat="1" applyFont="1" applyFill="1" applyBorder="1" applyAlignment="1">
      <alignment vertical="top" wrapText="1"/>
    </xf>
    <xf numFmtId="4" fontId="21" fillId="2" borderId="29" xfId="0" applyNumberFormat="1" applyFont="1" applyFill="1" applyBorder="1" applyAlignment="1">
      <alignment vertical="top" wrapText="1"/>
    </xf>
    <xf numFmtId="0" fontId="12" fillId="0" borderId="4" xfId="0" applyFont="1" applyBorder="1" applyAlignment="1">
      <alignment horizontal="center" vertical="center"/>
    </xf>
    <xf numFmtId="0" fontId="12" fillId="0" borderId="46" xfId="0" applyFont="1" applyBorder="1" applyAlignment="1">
      <alignment horizontal="center" vertical="center"/>
    </xf>
    <xf numFmtId="0" fontId="12" fillId="0" borderId="56" xfId="0" applyFont="1" applyBorder="1" applyAlignment="1">
      <alignment horizontal="center" vertical="center"/>
    </xf>
    <xf numFmtId="0" fontId="12" fillId="0" borderId="21" xfId="0" applyFont="1" applyBorder="1" applyAlignment="1">
      <alignment horizontal="center" vertical="center"/>
    </xf>
    <xf numFmtId="0" fontId="12" fillId="0" borderId="42" xfId="0" applyFont="1" applyBorder="1" applyAlignment="1">
      <alignment horizontal="center" vertical="center"/>
    </xf>
    <xf numFmtId="0" fontId="20" fillId="0" borderId="79" xfId="0" applyFont="1" applyBorder="1" applyAlignment="1">
      <alignment horizontal="left" vertical="center" wrapText="1"/>
    </xf>
    <xf numFmtId="4" fontId="25" fillId="0" borderId="80" xfId="0" applyNumberFormat="1" applyFont="1" applyBorder="1" applyAlignment="1">
      <alignment horizontal="center" vertical="center" wrapText="1"/>
    </xf>
    <xf numFmtId="0" fontId="25" fillId="0" borderId="70" xfId="0" applyFont="1" applyBorder="1" applyAlignment="1">
      <alignment horizontal="left" vertical="center" wrapText="1"/>
    </xf>
    <xf numFmtId="4" fontId="25" fillId="0" borderId="81" xfId="0" applyNumberFormat="1" applyFont="1" applyBorder="1" applyAlignment="1">
      <alignment horizontal="center" vertical="center" wrapText="1"/>
    </xf>
    <xf numFmtId="0" fontId="6" fillId="0" borderId="70" xfId="0" applyFont="1" applyBorder="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21" xfId="0" applyFont="1" applyBorder="1" applyAlignment="1">
      <alignment horizontal="center"/>
    </xf>
    <xf numFmtId="0" fontId="8" fillId="0" borderId="6" xfId="0" applyFont="1" applyBorder="1" applyAlignment="1">
      <alignment horizontal="center"/>
    </xf>
    <xf numFmtId="0" fontId="8" fillId="0" borderId="42" xfId="0" applyFont="1" applyBorder="1" applyAlignment="1">
      <alignment horizont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2" fillId="0" borderId="26" xfId="0" applyFont="1" applyBorder="1" applyAlignment="1">
      <alignment horizontal="left" vertical="center"/>
    </xf>
    <xf numFmtId="0" fontId="12" fillId="0" borderId="48" xfId="0" applyFont="1" applyBorder="1" applyAlignment="1">
      <alignment horizontal="left" vertical="center"/>
    </xf>
    <xf numFmtId="0" fontId="12" fillId="0" borderId="27" xfId="0" applyFont="1" applyBorder="1" applyAlignment="1">
      <alignment horizontal="left" vertical="center"/>
    </xf>
    <xf numFmtId="0" fontId="12" fillId="0" borderId="51" xfId="0" applyFont="1" applyBorder="1" applyAlignment="1">
      <alignment horizontal="left" vertical="top"/>
    </xf>
    <xf numFmtId="0" fontId="12" fillId="0" borderId="52" xfId="0" applyFont="1" applyBorder="1" applyAlignment="1">
      <alignment horizontal="left" vertical="top"/>
    </xf>
    <xf numFmtId="0" fontId="12" fillId="0" borderId="53" xfId="0" applyFont="1" applyBorder="1" applyAlignment="1">
      <alignment horizontal="left" vertical="top"/>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0" borderId="44" xfId="0" applyFont="1" applyBorder="1" applyAlignment="1">
      <alignment horizontal="left" vertical="center" wrapText="1"/>
    </xf>
    <xf numFmtId="0" fontId="12" fillId="0" borderId="78" xfId="0" applyFont="1" applyBorder="1" applyAlignment="1">
      <alignment horizontal="left" vertical="center" wrapText="1"/>
    </xf>
    <xf numFmtId="0" fontId="12" fillId="0" borderId="38" xfId="0" applyFont="1" applyBorder="1" applyAlignment="1">
      <alignment horizontal="left" vertical="center" wrapText="1"/>
    </xf>
    <xf numFmtId="0" fontId="12" fillId="0" borderId="77" xfId="0" applyFont="1" applyBorder="1" applyAlignment="1">
      <alignment horizontal="left" vertical="center" wrapText="1"/>
    </xf>
    <xf numFmtId="0" fontId="12" fillId="0" borderId="56" xfId="0" applyFont="1" applyBorder="1" applyAlignment="1">
      <alignment horizontal="center" vertical="center"/>
    </xf>
    <xf numFmtId="0" fontId="12" fillId="0" borderId="71" xfId="0" applyFont="1" applyBorder="1" applyAlignment="1">
      <alignment horizontal="center" vertical="center"/>
    </xf>
    <xf numFmtId="0" fontId="12" fillId="0" borderId="38" xfId="0" applyFont="1" applyBorder="1" applyAlignment="1">
      <alignment horizontal="center" vertical="center"/>
    </xf>
    <xf numFmtId="0" fontId="12" fillId="0" borderId="72" xfId="0" applyFont="1" applyBorder="1" applyAlignment="1">
      <alignment horizontal="center" vertical="center"/>
    </xf>
    <xf numFmtId="0" fontId="20" fillId="0" borderId="43" xfId="0" applyFont="1" applyBorder="1" applyAlignment="1">
      <alignment horizontal="center" vertical="center" wrapText="1"/>
    </xf>
    <xf numFmtId="0" fontId="5" fillId="0" borderId="43" xfId="0" applyFont="1" applyBorder="1" applyAlignment="1">
      <alignment wrapText="1"/>
    </xf>
    <xf numFmtId="0" fontId="8" fillId="0" borderId="0" xfId="0" applyFont="1" applyAlignment="1">
      <alignment horizontal="center" vertical="center"/>
    </xf>
    <xf numFmtId="0" fontId="13" fillId="5" borderId="21" xfId="0" applyFont="1" applyFill="1" applyBorder="1" applyAlignment="1">
      <alignment horizontal="right" vertical="center" wrapText="1"/>
    </xf>
    <xf numFmtId="0" fontId="13" fillId="5" borderId="6" xfId="0" applyFont="1" applyFill="1" applyBorder="1" applyAlignment="1">
      <alignment horizontal="right" vertical="center" wrapText="1"/>
    </xf>
    <xf numFmtId="0" fontId="13" fillId="5" borderId="42" xfId="0" applyFont="1" applyFill="1" applyBorder="1" applyAlignment="1">
      <alignment horizontal="right" vertical="center" wrapText="1"/>
    </xf>
    <xf numFmtId="0" fontId="14" fillId="0" borderId="43" xfId="0" applyFont="1" applyBorder="1" applyAlignment="1">
      <alignment horizontal="center" vertical="center"/>
    </xf>
    <xf numFmtId="0" fontId="12" fillId="0" borderId="49"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40" xfId="0" applyFont="1" applyBorder="1" applyAlignment="1">
      <alignment horizontal="left" vertical="center" wrapText="1"/>
    </xf>
    <xf numFmtId="0" fontId="12" fillId="0" borderId="5" xfId="0" applyFont="1" applyBorder="1" applyAlignment="1">
      <alignment horizontal="left" vertical="center" wrapText="1"/>
    </xf>
    <xf numFmtId="0" fontId="12" fillId="0" borderId="41" xfId="0" applyFont="1" applyBorder="1" applyAlignment="1">
      <alignment horizontal="left" vertical="center" wrapText="1"/>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8" fillId="4" borderId="67" xfId="0" applyFont="1" applyFill="1" applyBorder="1" applyAlignment="1">
      <alignment horizontal="left" vertical="center"/>
    </xf>
    <xf numFmtId="0" fontId="19" fillId="0" borderId="6" xfId="0" applyFont="1" applyBorder="1"/>
    <xf numFmtId="0" fontId="19" fillId="0" borderId="64" xfId="0" applyFont="1" applyBorder="1"/>
    <xf numFmtId="0" fontId="12" fillId="0" borderId="54" xfId="0" applyFont="1" applyBorder="1" applyAlignment="1">
      <alignment horizontal="left" vertical="center" wrapText="1"/>
    </xf>
    <xf numFmtId="0" fontId="12" fillId="0" borderId="43" xfId="0" applyFont="1" applyBorder="1" applyAlignment="1">
      <alignment horizontal="left" vertical="center" wrapText="1"/>
    </xf>
    <xf numFmtId="0" fontId="12" fillId="0" borderId="45"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68" xfId="0" applyFont="1" applyBorder="1" applyAlignment="1">
      <alignment horizontal="center" vertical="center" wrapText="1"/>
    </xf>
    <xf numFmtId="0" fontId="8" fillId="0" borderId="38" xfId="0" applyFont="1" applyBorder="1" applyAlignment="1">
      <alignment horizontal="center" vertical="center"/>
    </xf>
    <xf numFmtId="0" fontId="1" fillId="0" borderId="56" xfId="0" applyFont="1" applyBorder="1" applyAlignment="1">
      <alignment horizontal="center" vertical="center" wrapText="1"/>
    </xf>
    <xf numFmtId="0" fontId="0" fillId="0" borderId="56" xfId="0" applyBorder="1" applyAlignment="1">
      <alignment wrapText="1"/>
    </xf>
    <xf numFmtId="0" fontId="12" fillId="0" borderId="5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77" xfId="0" applyFont="1" applyBorder="1" applyAlignment="1">
      <alignment horizontal="center" vertical="center" wrapText="1"/>
    </xf>
    <xf numFmtId="0" fontId="14" fillId="0" borderId="0" xfId="0" applyFont="1" applyAlignment="1">
      <alignment horizontal="center" vertical="center"/>
    </xf>
    <xf numFmtId="0" fontId="0" fillId="2" borderId="57" xfId="0" applyFill="1" applyBorder="1" applyAlignment="1">
      <alignment vertical="top" wrapText="1"/>
    </xf>
    <xf numFmtId="0" fontId="0" fillId="2" borderId="30" xfId="0" applyFill="1" applyBorder="1" applyAlignment="1">
      <alignment vertical="top" wrapText="1"/>
    </xf>
    <xf numFmtId="0" fontId="0" fillId="2" borderId="59" xfId="0" applyFill="1" applyBorder="1" applyAlignment="1">
      <alignment vertical="top" wrapText="1"/>
    </xf>
    <xf numFmtId="0" fontId="0" fillId="2" borderId="28" xfId="0" applyFill="1" applyBorder="1" applyAlignment="1">
      <alignment vertical="top" wrapText="1"/>
    </xf>
    <xf numFmtId="0" fontId="0" fillId="2" borderId="22" xfId="0" applyFill="1" applyBorder="1" applyAlignment="1">
      <alignment vertical="center" wrapText="1"/>
    </xf>
    <xf numFmtId="0" fontId="0" fillId="2" borderId="28" xfId="0" applyFill="1" applyBorder="1" applyAlignment="1">
      <alignment vertical="center" wrapText="1"/>
    </xf>
    <xf numFmtId="0" fontId="4" fillId="2" borderId="23" xfId="0" applyFont="1" applyFill="1" applyBorder="1" applyAlignment="1">
      <alignment horizontal="center"/>
    </xf>
    <xf numFmtId="0" fontId="4" fillId="2" borderId="24" xfId="0" applyFont="1" applyFill="1" applyBorder="1" applyAlignment="1">
      <alignment horizontal="center"/>
    </xf>
    <xf numFmtId="0" fontId="4" fillId="2" borderId="25" xfId="0" applyFont="1" applyFill="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3" xfId="0" applyFont="1" applyFill="1" applyBorder="1" applyAlignment="1">
      <alignment horizontal="left" vertical="center"/>
    </xf>
    <xf numFmtId="0" fontId="3" fillId="2" borderId="24" xfId="0" applyFont="1" applyFill="1" applyBorder="1" applyAlignment="1">
      <alignment horizontal="left" vertical="center"/>
    </xf>
    <xf numFmtId="14" fontId="3" fillId="2" borderId="24" xfId="0" applyNumberFormat="1"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68" xfId="0" applyFont="1" applyFill="1" applyBorder="1" applyAlignment="1">
      <alignment horizontal="left" vertical="center" wrapText="1"/>
    </xf>
    <xf numFmtId="0" fontId="2" fillId="0" borderId="7" xfId="0" applyFont="1" applyBorder="1" applyAlignment="1">
      <alignment horizontal="center" vertical="center"/>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0" fillId="2" borderId="32" xfId="0" applyFill="1" applyBorder="1" applyAlignment="1">
      <alignment vertical="top" wrapText="1"/>
    </xf>
    <xf numFmtId="0" fontId="0" fillId="2" borderId="20" xfId="0" applyFill="1" applyBorder="1" applyAlignment="1">
      <alignment vertical="top" wrapText="1"/>
    </xf>
    <xf numFmtId="0" fontId="0" fillId="2" borderId="58" xfId="0" applyFill="1" applyBorder="1" applyAlignment="1">
      <alignment vertical="top" wrapText="1"/>
    </xf>
    <xf numFmtId="0" fontId="0" fillId="2" borderId="70" xfId="0" applyFill="1" applyBorder="1" applyAlignment="1">
      <alignment vertical="top" wrapText="1"/>
    </xf>
    <xf numFmtId="0" fontId="3" fillId="2" borderId="38" xfId="0" applyFont="1" applyFill="1" applyBorder="1" applyAlignment="1">
      <alignment horizontal="center" wrapText="1"/>
    </xf>
    <xf numFmtId="0" fontId="2" fillId="0" borderId="56" xfId="0" applyFont="1" applyBorder="1" applyAlignment="1">
      <alignment horizontal="center" vertical="center"/>
    </xf>
    <xf numFmtId="0" fontId="9" fillId="0" borderId="0" xfId="0" applyFont="1" applyAlignment="1">
      <alignment horizontal="center" vertical="center"/>
    </xf>
    <xf numFmtId="0" fontId="0" fillId="0" borderId="38" xfId="0" applyBorder="1" applyAlignment="1">
      <alignment horizontal="center" vertical="center"/>
    </xf>
    <xf numFmtId="0" fontId="3" fillId="0" borderId="51" xfId="0" applyFont="1" applyBorder="1" applyAlignment="1">
      <alignment horizontal="left" vertical="top"/>
    </xf>
    <xf numFmtId="0" fontId="3" fillId="0" borderId="52" xfId="0" applyFont="1" applyBorder="1" applyAlignment="1">
      <alignment horizontal="left" vertical="top"/>
    </xf>
    <xf numFmtId="0" fontId="3" fillId="0" borderId="53" xfId="0" applyFont="1" applyBorder="1" applyAlignment="1">
      <alignment horizontal="left" vertical="top"/>
    </xf>
    <xf numFmtId="0" fontId="3" fillId="0" borderId="40" xfId="0" applyFont="1" applyBorder="1" applyAlignment="1">
      <alignment horizontal="left" vertical="top"/>
    </xf>
    <xf numFmtId="0" fontId="3" fillId="0" borderId="5" xfId="0" applyFont="1" applyBorder="1" applyAlignment="1">
      <alignment horizontal="left" vertical="top"/>
    </xf>
    <xf numFmtId="0" fontId="3" fillId="0" borderId="41" xfId="0" applyFont="1" applyBorder="1" applyAlignment="1">
      <alignment horizontal="left" vertical="top"/>
    </xf>
    <xf numFmtId="0" fontId="3" fillId="0" borderId="49"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3" fillId="0" borderId="26" xfId="0" applyFont="1" applyBorder="1" applyAlignment="1">
      <alignment horizontal="left" vertical="center"/>
    </xf>
    <xf numFmtId="0" fontId="3" fillId="0" borderId="48" xfId="0" applyFont="1" applyBorder="1" applyAlignment="1">
      <alignment horizontal="left" vertical="center"/>
    </xf>
    <xf numFmtId="0" fontId="3" fillId="0" borderId="27"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49" fontId="10" fillId="3" borderId="60" xfId="0" applyNumberFormat="1" applyFont="1" applyFill="1" applyBorder="1" applyAlignment="1">
      <alignment horizontal="center" vertical="center" wrapText="1"/>
    </xf>
    <xf numFmtId="49" fontId="10" fillId="3" borderId="61" xfId="0" applyNumberFormat="1"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5" fillId="0" borderId="56" xfId="0" applyFont="1" applyBorder="1" applyAlignment="1">
      <alignment horizontal="center" vertical="center"/>
    </xf>
    <xf numFmtId="0" fontId="3" fillId="0" borderId="40" xfId="0" applyFont="1" applyBorder="1" applyAlignment="1">
      <alignment horizontal="left" vertical="center"/>
    </xf>
    <xf numFmtId="0" fontId="3" fillId="0" borderId="5" xfId="0" applyFont="1" applyBorder="1" applyAlignment="1">
      <alignment horizontal="left" vertical="center"/>
    </xf>
    <xf numFmtId="0" fontId="3" fillId="0" borderId="41" xfId="0" applyFont="1" applyBorder="1" applyAlignment="1">
      <alignment horizontal="left" vertical="center"/>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9" fillId="0" borderId="21" xfId="0" applyFont="1" applyBorder="1" applyAlignment="1">
      <alignment horizontal="center" vertical="center" wrapText="1"/>
    </xf>
    <xf numFmtId="0" fontId="9" fillId="0" borderId="6" xfId="0" applyFont="1" applyBorder="1" applyAlignment="1">
      <alignment horizontal="center" vertical="center" wrapText="1"/>
    </xf>
    <xf numFmtId="0" fontId="3" fillId="0" borderId="43" xfId="0" applyFont="1" applyBorder="1" applyAlignment="1">
      <alignment horizontal="center" vertical="center" wrapText="1"/>
    </xf>
    <xf numFmtId="0" fontId="0" fillId="0" borderId="43" xfId="0" applyBorder="1" applyAlignment="1">
      <alignment horizontal="center"/>
    </xf>
    <xf numFmtId="0" fontId="4" fillId="0" borderId="21" xfId="0" applyFont="1" applyBorder="1" applyAlignment="1">
      <alignment horizontal="center"/>
    </xf>
    <xf numFmtId="0" fontId="4" fillId="0" borderId="6" xfId="0" applyFont="1" applyBorder="1" applyAlignment="1">
      <alignment horizontal="center"/>
    </xf>
    <xf numFmtId="0" fontId="4" fillId="0" borderId="42" xfId="0" applyFont="1" applyBorder="1" applyAlignment="1">
      <alignment horizont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9"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cellXfs>
  <cellStyles count="5">
    <cellStyle name="Normal" xfId="0" builtinId="0"/>
    <cellStyle name="Normal 3" xfId="4" xr:uid="{00000000-0005-0000-0000-000001000000}"/>
    <cellStyle name="Porcentagem" xfId="1" builtinId="5"/>
    <cellStyle name="Separador de milhares 2" xfId="3" xr:uid="{00000000-0005-0000-0000-000004000000}"/>
    <cellStyle name="Vírgula"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28575</xdr:colOff>
      <xdr:row>56</xdr:row>
      <xdr:rowOff>0</xdr:rowOff>
    </xdr:from>
    <xdr:to>
      <xdr:col>7</xdr:col>
      <xdr:colOff>800100</xdr:colOff>
      <xdr:row>58</xdr:row>
      <xdr:rowOff>114300</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28575" y="12363450"/>
          <a:ext cx="7896225" cy="409575"/>
        </a:xfrm>
        <a:prstGeom prst="rect">
          <a:avLst/>
        </a:prstGeom>
        <a:noFill/>
        <a:ln w="9525">
          <a:noFill/>
          <a:miter lim="800000"/>
          <a:headEnd/>
          <a:tailEnd/>
        </a:ln>
      </xdr:spPr>
      <xdr:txBody>
        <a:bodyPr vertOverflow="clip" wrap="square" lIns="27432" tIns="22860" rIns="27432" bIns="0" anchor="t" upright="1"/>
        <a:lstStyle/>
        <a:p>
          <a:pPr algn="ctr" rtl="0">
            <a:defRPr sz="1000"/>
          </a:pPr>
          <a:endParaRPr lang="pt-BR" sz="800" b="1" i="0" u="none" strike="noStrike" baseline="0">
            <a:solidFill>
              <a:srgbClr val="000000"/>
            </a:solidFill>
            <a:latin typeface="Arial"/>
            <a:ea typeface="+mn-ea"/>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114300</xdr:colOff>
      <xdr:row>0</xdr:row>
      <xdr:rowOff>66675</xdr:rowOff>
    </xdr:from>
    <xdr:to>
      <xdr:col>4</xdr:col>
      <xdr:colOff>19050</xdr:colOff>
      <xdr:row>0</xdr:row>
      <xdr:rowOff>704850</xdr:rowOff>
    </xdr:to>
    <xdr:sp macro="" textlink="">
      <xdr:nvSpPr>
        <xdr:cNvPr id="5121" name="Text Box 6">
          <a:extLst>
            <a:ext uri="{FF2B5EF4-FFF2-40B4-BE49-F238E27FC236}">
              <a16:creationId xmlns:a16="http://schemas.microsoft.com/office/drawing/2014/main" id="{00000000-0008-0000-0200-000001140000}"/>
            </a:ext>
          </a:extLst>
        </xdr:cNvPr>
        <xdr:cNvSpPr txBox="1">
          <a:spLocks noChangeArrowheads="1"/>
        </xdr:cNvSpPr>
      </xdr:nvSpPr>
      <xdr:spPr bwMode="auto">
        <a:xfrm>
          <a:off x="1190625" y="66675"/>
          <a:ext cx="3714750" cy="638175"/>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100" b="0" i="0" u="none" strike="noStrike" baseline="0">
              <a:solidFill>
                <a:srgbClr val="000000"/>
              </a:solidFill>
              <a:latin typeface="Arial"/>
              <a:cs typeface="Arial"/>
            </a:rPr>
            <a:t>ESTADO DE MINAS GERAIS</a:t>
          </a:r>
        </a:p>
        <a:p>
          <a:pPr algn="l" rtl="0">
            <a:defRPr sz="1000"/>
          </a:pPr>
          <a:r>
            <a:rPr lang="pt-BR" sz="900" b="1" i="0" u="none" strike="noStrike" baseline="0">
              <a:solidFill>
                <a:srgbClr val="000000"/>
              </a:solidFill>
              <a:latin typeface="Arial"/>
              <a:cs typeface="Arial"/>
            </a:rPr>
            <a:t>Secretaria de Estado de Governo</a:t>
          </a:r>
        </a:p>
        <a:p>
          <a:pPr algn="l" rtl="0">
            <a:defRPr sz="1000"/>
          </a:pPr>
          <a:r>
            <a:rPr lang="pt-BR" sz="900" b="0" i="0" u="none" strike="noStrike" baseline="0">
              <a:solidFill>
                <a:srgbClr val="000000"/>
              </a:solidFill>
              <a:latin typeface="Arial"/>
              <a:cs typeface="Arial"/>
            </a:rPr>
            <a:t>Superintendência de Projetos da SUBSEAM</a:t>
          </a:r>
        </a:p>
        <a:p>
          <a:pPr algn="l" rtl="0">
            <a:defRPr sz="1000"/>
          </a:pPr>
          <a:r>
            <a:rPr lang="pt-BR" sz="900" b="0" i="0" u="none" strike="noStrike" baseline="0">
              <a:solidFill>
                <a:srgbClr val="000000"/>
              </a:solidFill>
              <a:latin typeface="Arial"/>
              <a:cs typeface="Arial"/>
            </a:rPr>
            <a:t>Diretoria de Apoio Téncio</a:t>
          </a:r>
        </a:p>
      </xdr:txBody>
    </xdr:sp>
    <xdr:clientData/>
  </xdr:twoCellAnchor>
  <xdr:twoCellAnchor>
    <xdr:from>
      <xdr:col>0</xdr:col>
      <xdr:colOff>28575</xdr:colOff>
      <xdr:row>49</xdr:row>
      <xdr:rowOff>0</xdr:rowOff>
    </xdr:from>
    <xdr:to>
      <xdr:col>7</xdr:col>
      <xdr:colOff>800100</xdr:colOff>
      <xdr:row>51</xdr:row>
      <xdr:rowOff>114300</xdr:rowOff>
    </xdr:to>
    <xdr:sp macro="" textlink="">
      <xdr:nvSpPr>
        <xdr:cNvPr id="5122" name="Text Box 7">
          <a:extLst>
            <a:ext uri="{FF2B5EF4-FFF2-40B4-BE49-F238E27FC236}">
              <a16:creationId xmlns:a16="http://schemas.microsoft.com/office/drawing/2014/main" id="{00000000-0008-0000-0200-000002140000}"/>
            </a:ext>
          </a:extLst>
        </xdr:cNvPr>
        <xdr:cNvSpPr txBox="1">
          <a:spLocks noChangeArrowheads="1"/>
        </xdr:cNvSpPr>
      </xdr:nvSpPr>
      <xdr:spPr bwMode="auto">
        <a:xfrm>
          <a:off x="28575" y="12363450"/>
          <a:ext cx="7896225" cy="409575"/>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BR" sz="800" b="0" i="0" u="none" strike="noStrike" baseline="0">
              <a:solidFill>
                <a:srgbClr val="000000"/>
              </a:solidFill>
              <a:latin typeface="Arial"/>
              <a:cs typeface="Arial"/>
            </a:rPr>
            <a:t>SECRETARIA DE ESTADO DE GOVERNO - SEGOV - MG</a:t>
          </a:r>
        </a:p>
        <a:p>
          <a:pPr algn="ctr" rtl="0">
            <a:defRPr sz="1000"/>
          </a:pPr>
          <a:r>
            <a:rPr lang="pt-BR" sz="800" b="0" i="0" u="none" strike="noStrike" baseline="0">
              <a:solidFill>
                <a:srgbClr val="000000"/>
              </a:solidFill>
              <a:latin typeface="Arial"/>
              <a:cs typeface="Arial"/>
            </a:rPr>
            <a:t>SUBSECRETARIA DE ASSUNTOS MUNICIPAIS - SUBSEAM - MG</a:t>
          </a:r>
        </a:p>
        <a:p>
          <a:pPr algn="ctr" rtl="0">
            <a:defRPr sz="1000"/>
          </a:pPr>
          <a:r>
            <a:rPr lang="pt-BR" sz="800" b="1" i="0" u="none" strike="noStrike" baseline="0">
              <a:solidFill>
                <a:srgbClr val="000000"/>
              </a:solidFill>
              <a:latin typeface="Arial"/>
              <a:cs typeface="Arial"/>
            </a:rPr>
            <a:t>www.governo.mg.gov.br  - Fone: (31) 3915-0055 / 0054 / 005</a:t>
          </a:r>
          <a:r>
            <a:rPr lang="pt-BR" sz="800" b="1" i="0" u="none" strike="noStrike" baseline="0">
              <a:solidFill>
                <a:srgbClr val="000000"/>
              </a:solidFill>
              <a:latin typeface="Arial"/>
              <a:ea typeface="+mn-ea"/>
              <a:cs typeface="Arial"/>
            </a:rPr>
            <a:t>3</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85725</xdr:rowOff>
        </xdr:from>
        <xdr:to>
          <xdr:col>2</xdr:col>
          <xdr:colOff>133350</xdr:colOff>
          <xdr:row>0</xdr:row>
          <xdr:rowOff>704850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8"/>
  <sheetViews>
    <sheetView tabSelected="1" workbookViewId="0">
      <selection activeCell="A5" sqref="A5:E6"/>
    </sheetView>
  </sheetViews>
  <sheetFormatPr defaultRowHeight="12.75" x14ac:dyDescent="0.2"/>
  <cols>
    <col min="1" max="1" width="5.42578125" style="13" customWidth="1"/>
    <col min="2" max="2" width="9.28515625" style="13" customWidth="1"/>
    <col min="3" max="3" width="43.7109375" style="13" customWidth="1"/>
    <col min="4" max="4" width="4.85546875" style="13" bestFit="1" customWidth="1"/>
    <col min="5" max="6" width="12.28515625" style="13" customWidth="1"/>
    <col min="7" max="7" width="13.28515625" style="13" customWidth="1"/>
    <col min="8" max="8" width="15.7109375" style="13" customWidth="1"/>
    <col min="9" max="16384" width="9.140625" style="13"/>
  </cols>
  <sheetData>
    <row r="1" spans="1:8" ht="3.75" customHeight="1" thickBot="1" x14ac:dyDescent="0.25">
      <c r="A1" s="167"/>
      <c r="B1" s="168"/>
      <c r="C1" s="168"/>
      <c r="D1" s="168"/>
      <c r="E1" s="168"/>
      <c r="F1" s="168"/>
      <c r="G1" s="168"/>
      <c r="H1" s="169"/>
    </row>
    <row r="2" spans="1:8" ht="20.100000000000001" customHeight="1" thickBot="1" x14ac:dyDescent="0.25">
      <c r="A2" s="170" t="s">
        <v>4</v>
      </c>
      <c r="B2" s="171"/>
      <c r="C2" s="171"/>
      <c r="D2" s="171"/>
      <c r="E2" s="171"/>
      <c r="F2" s="171"/>
      <c r="G2" s="171"/>
      <c r="H2" s="172"/>
    </row>
    <row r="3" spans="1:8" ht="3.75" customHeight="1" thickBot="1" x14ac:dyDescent="0.25">
      <c r="A3" s="158"/>
      <c r="B3" s="47"/>
      <c r="C3" s="47"/>
      <c r="D3" s="47"/>
      <c r="E3" s="47"/>
      <c r="F3" s="47"/>
      <c r="G3" s="47"/>
      <c r="H3" s="159"/>
    </row>
    <row r="4" spans="1:8" ht="20.100000000000001" customHeight="1" x14ac:dyDescent="0.2">
      <c r="A4" s="176" t="s">
        <v>86</v>
      </c>
      <c r="B4" s="177"/>
      <c r="C4" s="177"/>
      <c r="D4" s="177"/>
      <c r="E4" s="178"/>
      <c r="F4" s="173" t="s">
        <v>84</v>
      </c>
      <c r="G4" s="174"/>
      <c r="H4" s="175"/>
    </row>
    <row r="5" spans="1:8" ht="20.100000000000001" customHeight="1" x14ac:dyDescent="0.2">
      <c r="A5" s="179" t="s">
        <v>136</v>
      </c>
      <c r="B5" s="180"/>
      <c r="C5" s="180"/>
      <c r="D5" s="180"/>
      <c r="E5" s="181"/>
      <c r="F5" s="185" t="s">
        <v>197</v>
      </c>
      <c r="G5" s="185"/>
      <c r="H5" s="186"/>
    </row>
    <row r="6" spans="1:8" ht="20.100000000000001" customHeight="1" x14ac:dyDescent="0.2">
      <c r="A6" s="182"/>
      <c r="B6" s="183"/>
      <c r="C6" s="183"/>
      <c r="D6" s="183"/>
      <c r="E6" s="184"/>
      <c r="F6" s="187"/>
      <c r="G6" s="187"/>
      <c r="H6" s="188"/>
    </row>
    <row r="7" spans="1:8" ht="20.100000000000001" customHeight="1" x14ac:dyDescent="0.2">
      <c r="A7" s="218" t="s">
        <v>183</v>
      </c>
      <c r="B7" s="219"/>
      <c r="C7" s="219"/>
      <c r="D7" s="220"/>
      <c r="E7" s="196" t="s">
        <v>12</v>
      </c>
      <c r="F7" s="197"/>
      <c r="G7" s="197"/>
      <c r="H7" s="198"/>
    </row>
    <row r="8" spans="1:8" ht="20.100000000000001" customHeight="1" x14ac:dyDescent="0.2">
      <c r="A8" s="221"/>
      <c r="B8" s="222"/>
      <c r="C8" s="222"/>
      <c r="D8" s="223"/>
      <c r="E8" s="156"/>
      <c r="F8" s="157"/>
      <c r="G8" s="48"/>
      <c r="H8" s="155"/>
    </row>
    <row r="9" spans="1:8" ht="27.75" customHeight="1" x14ac:dyDescent="0.2">
      <c r="A9" s="199" t="s">
        <v>134</v>
      </c>
      <c r="B9" s="200"/>
      <c r="C9" s="200"/>
      <c r="D9" s="201"/>
      <c r="E9" s="204" t="s">
        <v>8</v>
      </c>
      <c r="F9" s="202" t="s">
        <v>6</v>
      </c>
      <c r="G9" s="48" t="s">
        <v>85</v>
      </c>
      <c r="H9" s="49" t="s">
        <v>7</v>
      </c>
    </row>
    <row r="10" spans="1:8" ht="20.100000000000001" customHeight="1" thickBot="1" x14ac:dyDescent="0.25">
      <c r="A10" s="209" t="s">
        <v>117</v>
      </c>
      <c r="B10" s="210"/>
      <c r="C10" s="210"/>
      <c r="D10" s="211"/>
      <c r="E10" s="205"/>
      <c r="F10" s="203"/>
      <c r="G10" s="50" t="s">
        <v>9</v>
      </c>
      <c r="H10" s="57">
        <v>0.23280000000000001</v>
      </c>
    </row>
    <row r="11" spans="1:8" ht="3.75" customHeight="1" thickBot="1" x14ac:dyDescent="0.25">
      <c r="A11" s="212"/>
      <c r="B11" s="213"/>
      <c r="C11" s="213"/>
      <c r="D11" s="213"/>
      <c r="E11" s="213"/>
      <c r="F11" s="213"/>
      <c r="G11" s="213"/>
      <c r="H11" s="214"/>
    </row>
    <row r="12" spans="1:8" ht="39" thickBot="1" x14ac:dyDescent="0.25">
      <c r="A12" s="51" t="s">
        <v>0</v>
      </c>
      <c r="B12" s="52" t="s">
        <v>5</v>
      </c>
      <c r="C12" s="52" t="s">
        <v>1</v>
      </c>
      <c r="D12" s="52" t="s">
        <v>113</v>
      </c>
      <c r="E12" s="52" t="s">
        <v>2</v>
      </c>
      <c r="F12" s="53" t="s">
        <v>15</v>
      </c>
      <c r="G12" s="53" t="s">
        <v>16</v>
      </c>
      <c r="H12" s="54" t="s">
        <v>10</v>
      </c>
    </row>
    <row r="13" spans="1:8" ht="13.5" customHeight="1" thickBot="1" x14ac:dyDescent="0.25">
      <c r="A13" s="64" t="s">
        <v>81</v>
      </c>
      <c r="B13" s="65"/>
      <c r="C13" s="206" t="s">
        <v>28</v>
      </c>
      <c r="D13" s="207"/>
      <c r="E13" s="207"/>
      <c r="F13" s="207"/>
      <c r="G13" s="208"/>
      <c r="H13" s="66">
        <f>SUM(H14)</f>
        <v>1147.47</v>
      </c>
    </row>
    <row r="14" spans="1:8" ht="96.75" customHeight="1" thickBot="1" x14ac:dyDescent="0.25">
      <c r="A14" s="160" t="s">
        <v>26</v>
      </c>
      <c r="B14" s="60" t="s">
        <v>110</v>
      </c>
      <c r="C14" s="124" t="s">
        <v>109</v>
      </c>
      <c r="D14" s="68" t="s">
        <v>83</v>
      </c>
      <c r="E14" s="69">
        <v>3</v>
      </c>
      <c r="F14" s="69">
        <v>310.26</v>
      </c>
      <c r="G14" s="125">
        <f>ROUND(F14+(F14*$H$10),2)</f>
        <v>382.49</v>
      </c>
      <c r="H14" s="161">
        <f>ROUND((E14*G14),2)</f>
        <v>1147.47</v>
      </c>
    </row>
    <row r="15" spans="1:8" ht="13.5" thickBot="1" x14ac:dyDescent="0.25">
      <c r="A15" s="105" t="s">
        <v>82</v>
      </c>
      <c r="B15" s="70"/>
      <c r="C15" s="206" t="s">
        <v>118</v>
      </c>
      <c r="D15" s="207"/>
      <c r="E15" s="207"/>
      <c r="F15" s="207"/>
      <c r="G15" s="208"/>
      <c r="H15" s="66">
        <f>SUM(H16:H17)</f>
        <v>2945.6</v>
      </c>
    </row>
    <row r="16" spans="1:8" ht="38.25" x14ac:dyDescent="0.2">
      <c r="A16" s="162" t="s">
        <v>35</v>
      </c>
      <c r="B16" s="106" t="s">
        <v>138</v>
      </c>
      <c r="C16" s="106" t="s">
        <v>137</v>
      </c>
      <c r="D16" s="107" t="s">
        <v>131</v>
      </c>
      <c r="E16" s="108">
        <v>54.21</v>
      </c>
      <c r="F16" s="109">
        <v>40</v>
      </c>
      <c r="G16" s="109">
        <f t="shared" ref="G16" si="0">ROUND(F16+(F16*$H$10),2)</f>
        <v>49.31</v>
      </c>
      <c r="H16" s="163">
        <f t="shared" ref="H16" si="1">ROUND((E16*G16),2)</f>
        <v>2673.1</v>
      </c>
    </row>
    <row r="17" spans="1:8" ht="39" thickBot="1" x14ac:dyDescent="0.25">
      <c r="A17" s="162" t="s">
        <v>36</v>
      </c>
      <c r="B17" s="106" t="s">
        <v>130</v>
      </c>
      <c r="C17" s="106" t="s">
        <v>129</v>
      </c>
      <c r="D17" s="107" t="s">
        <v>131</v>
      </c>
      <c r="E17" s="108">
        <v>3.28</v>
      </c>
      <c r="F17" s="109">
        <v>67.39</v>
      </c>
      <c r="G17" s="109">
        <f t="shared" ref="G17" si="2">ROUND(F17+(F17*$H$10),2)</f>
        <v>83.08</v>
      </c>
      <c r="H17" s="163">
        <f t="shared" ref="H17" si="3">ROUND((E17*G17),2)</f>
        <v>272.5</v>
      </c>
    </row>
    <row r="18" spans="1:8" ht="13.5" thickBot="1" x14ac:dyDescent="0.25">
      <c r="A18" s="105" t="s">
        <v>108</v>
      </c>
      <c r="B18" s="70"/>
      <c r="C18" s="206" t="s">
        <v>139</v>
      </c>
      <c r="D18" s="207"/>
      <c r="E18" s="207"/>
      <c r="F18" s="207"/>
      <c r="G18" s="208"/>
      <c r="H18" s="66">
        <f>SUM(H19:H19)</f>
        <v>13528.8</v>
      </c>
    </row>
    <row r="19" spans="1:8" ht="77.25" thickBot="1" x14ac:dyDescent="0.25">
      <c r="A19" s="164" t="s">
        <v>66</v>
      </c>
      <c r="B19" s="61" t="s">
        <v>119</v>
      </c>
      <c r="C19" s="61" t="s">
        <v>120</v>
      </c>
      <c r="D19" s="62" t="s">
        <v>83</v>
      </c>
      <c r="E19" s="63">
        <v>180</v>
      </c>
      <c r="F19" s="103">
        <v>60.97</v>
      </c>
      <c r="G19" s="109">
        <f t="shared" ref="G19" si="4">ROUND(F19+(F19*$H$10),2)</f>
        <v>75.16</v>
      </c>
      <c r="H19" s="163">
        <f t="shared" ref="H19" si="5">ROUND((E19*G19),2)</f>
        <v>13528.8</v>
      </c>
    </row>
    <row r="20" spans="1:8" ht="13.5" thickBot="1" x14ac:dyDescent="0.25">
      <c r="A20" s="105" t="s">
        <v>111</v>
      </c>
      <c r="B20" s="70"/>
      <c r="C20" s="206" t="s">
        <v>121</v>
      </c>
      <c r="D20" s="207"/>
      <c r="E20" s="207"/>
      <c r="F20" s="207"/>
      <c r="G20" s="208"/>
      <c r="H20" s="66">
        <f>SUM(H21:H24)</f>
        <v>1537.04</v>
      </c>
    </row>
    <row r="21" spans="1:8" ht="87" customHeight="1" x14ac:dyDescent="0.2">
      <c r="A21" s="164" t="s">
        <v>72</v>
      </c>
      <c r="B21" s="61" t="s">
        <v>155</v>
      </c>
      <c r="C21" s="61" t="s">
        <v>154</v>
      </c>
      <c r="D21" s="62" t="s">
        <v>113</v>
      </c>
      <c r="E21" s="63">
        <v>2</v>
      </c>
      <c r="F21" s="103">
        <v>58.34</v>
      </c>
      <c r="G21" s="109">
        <f t="shared" ref="G21" si="6">ROUND(F21+(F21*$H$10),2)</f>
        <v>71.92</v>
      </c>
      <c r="H21" s="163">
        <f t="shared" ref="H21:H22" si="7">ROUND((E21*G21),2)</f>
        <v>143.84</v>
      </c>
    </row>
    <row r="22" spans="1:8" ht="95.25" customHeight="1" x14ac:dyDescent="0.2">
      <c r="A22" s="162" t="s">
        <v>112</v>
      </c>
      <c r="B22" s="106" t="s">
        <v>157</v>
      </c>
      <c r="C22" s="106" t="s">
        <v>156</v>
      </c>
      <c r="D22" s="107" t="s">
        <v>113</v>
      </c>
      <c r="E22" s="108">
        <v>5</v>
      </c>
      <c r="F22" s="109">
        <v>25.58</v>
      </c>
      <c r="G22" s="109">
        <f>ROUND(F22+(F22*$H$10),2)</f>
        <v>31.54</v>
      </c>
      <c r="H22" s="163">
        <f t="shared" si="7"/>
        <v>157.69999999999999</v>
      </c>
    </row>
    <row r="23" spans="1:8" ht="66.75" customHeight="1" x14ac:dyDescent="0.2">
      <c r="A23" s="162" t="s">
        <v>158</v>
      </c>
      <c r="B23" s="106" t="s">
        <v>159</v>
      </c>
      <c r="C23" s="106" t="s">
        <v>184</v>
      </c>
      <c r="D23" s="107" t="s">
        <v>113</v>
      </c>
      <c r="E23" s="108">
        <v>70</v>
      </c>
      <c r="F23" s="109">
        <v>5.46</v>
      </c>
      <c r="G23" s="109">
        <f>ROUND(F23+(F23*$H$10),2)</f>
        <v>6.73</v>
      </c>
      <c r="H23" s="163">
        <f t="shared" ref="H23" si="8">ROUND((E23*G23),2)</f>
        <v>471.1</v>
      </c>
    </row>
    <row r="24" spans="1:8" ht="77.25" customHeight="1" thickBot="1" x14ac:dyDescent="0.25">
      <c r="A24" s="162" t="s">
        <v>160</v>
      </c>
      <c r="B24" s="106" t="s">
        <v>162</v>
      </c>
      <c r="C24" s="106" t="s">
        <v>161</v>
      </c>
      <c r="D24" s="107" t="s">
        <v>69</v>
      </c>
      <c r="E24" s="108">
        <v>140</v>
      </c>
      <c r="F24" s="109">
        <v>4.43</v>
      </c>
      <c r="G24" s="109">
        <f>ROUND(F24+(F24*$H$10),2)</f>
        <v>5.46</v>
      </c>
      <c r="H24" s="163">
        <f t="shared" ref="H24" si="9">ROUND((E24*G24),2)</f>
        <v>764.4</v>
      </c>
    </row>
    <row r="25" spans="1:8" ht="13.5" thickBot="1" x14ac:dyDescent="0.25">
      <c r="A25" s="105" t="s">
        <v>122</v>
      </c>
      <c r="B25" s="70"/>
      <c r="C25" s="206" t="s">
        <v>141</v>
      </c>
      <c r="D25" s="207"/>
      <c r="E25" s="207"/>
      <c r="F25" s="207"/>
      <c r="G25" s="208"/>
      <c r="H25" s="66">
        <f>SUM(H26:H29)</f>
        <v>30505.879999999997</v>
      </c>
    </row>
    <row r="26" spans="1:8" ht="51" x14ac:dyDescent="0.2">
      <c r="A26" s="164" t="s">
        <v>132</v>
      </c>
      <c r="B26" s="61" t="s">
        <v>172</v>
      </c>
      <c r="C26" s="61" t="s">
        <v>163</v>
      </c>
      <c r="D26" s="62" t="s">
        <v>131</v>
      </c>
      <c r="E26" s="63">
        <v>6.86</v>
      </c>
      <c r="F26" s="103">
        <v>728</v>
      </c>
      <c r="G26" s="109">
        <f t="shared" ref="G26" si="10">ROUND(F26+(F26*$H$10),2)</f>
        <v>897.48</v>
      </c>
      <c r="H26" s="163">
        <f t="shared" ref="H26" si="11">ROUND((E26*G26),2)</f>
        <v>6156.71</v>
      </c>
    </row>
    <row r="27" spans="1:8" ht="25.5" x14ac:dyDescent="0.2">
      <c r="A27" s="164" t="s">
        <v>140</v>
      </c>
      <c r="B27" s="61" t="s">
        <v>171</v>
      </c>
      <c r="C27" s="61" t="s">
        <v>164</v>
      </c>
      <c r="D27" s="62" t="s">
        <v>83</v>
      </c>
      <c r="E27" s="63">
        <v>30</v>
      </c>
      <c r="F27" s="103">
        <v>60</v>
      </c>
      <c r="G27" s="109">
        <f t="shared" ref="G27" si="12">ROUND(F27+(F27*$H$10),2)</f>
        <v>73.97</v>
      </c>
      <c r="H27" s="163">
        <f t="shared" ref="H27" si="13">ROUND((E27*G27),2)</f>
        <v>2219.1</v>
      </c>
    </row>
    <row r="28" spans="1:8" ht="51" x14ac:dyDescent="0.2">
      <c r="A28" s="164" t="s">
        <v>142</v>
      </c>
      <c r="B28" s="61" t="s">
        <v>170</v>
      </c>
      <c r="C28" s="61" t="s">
        <v>165</v>
      </c>
      <c r="D28" s="62" t="s">
        <v>166</v>
      </c>
      <c r="E28" s="63">
        <v>503.47</v>
      </c>
      <c r="F28" s="103">
        <v>12</v>
      </c>
      <c r="G28" s="109">
        <f t="shared" ref="G28" si="14">ROUND(F28+(F28*$H$10),2)</f>
        <v>14.79</v>
      </c>
      <c r="H28" s="163">
        <f t="shared" ref="H28" si="15">ROUND((E28*G28),2)</f>
        <v>7446.32</v>
      </c>
    </row>
    <row r="29" spans="1:8" ht="51.75" thickBot="1" x14ac:dyDescent="0.25">
      <c r="A29" s="164" t="s">
        <v>167</v>
      </c>
      <c r="B29" s="61" t="s">
        <v>168</v>
      </c>
      <c r="C29" s="61" t="s">
        <v>169</v>
      </c>
      <c r="D29" s="62" t="s">
        <v>83</v>
      </c>
      <c r="E29" s="63">
        <v>179.97</v>
      </c>
      <c r="F29" s="103">
        <v>66.180000000000007</v>
      </c>
      <c r="G29" s="109">
        <f t="shared" ref="G29" si="16">ROUND(F29+(F29*$H$10),2)</f>
        <v>81.59</v>
      </c>
      <c r="H29" s="163">
        <f t="shared" ref="H29" si="17">ROUND((E29*G29),2)</f>
        <v>14683.75</v>
      </c>
    </row>
    <row r="30" spans="1:8" ht="13.5" thickBot="1" x14ac:dyDescent="0.25">
      <c r="A30" s="105" t="s">
        <v>123</v>
      </c>
      <c r="B30" s="70"/>
      <c r="C30" s="206" t="s">
        <v>176</v>
      </c>
      <c r="D30" s="207"/>
      <c r="E30" s="207"/>
      <c r="F30" s="207"/>
      <c r="G30" s="208"/>
      <c r="H30" s="66">
        <f>SUM(H31:H33)</f>
        <v>43592.38</v>
      </c>
    </row>
    <row r="31" spans="1:8" ht="51" x14ac:dyDescent="0.2">
      <c r="A31" s="164" t="s">
        <v>124</v>
      </c>
      <c r="B31" s="61" t="s">
        <v>178</v>
      </c>
      <c r="C31" s="61" t="s">
        <v>177</v>
      </c>
      <c r="D31" s="62" t="s">
        <v>83</v>
      </c>
      <c r="E31" s="63">
        <v>277.13</v>
      </c>
      <c r="F31" s="103">
        <v>25</v>
      </c>
      <c r="G31" s="109">
        <f t="shared" ref="G31:G32" si="18">ROUND(F31+(F31*$H$10),2)</f>
        <v>30.82</v>
      </c>
      <c r="H31" s="163">
        <f t="shared" ref="H31:H32" si="19">ROUND((E31*G31),2)</f>
        <v>8541.15</v>
      </c>
    </row>
    <row r="32" spans="1:8" ht="66.75" customHeight="1" x14ac:dyDescent="0.2">
      <c r="A32" s="164" t="s">
        <v>125</v>
      </c>
      <c r="B32" s="61" t="s">
        <v>179</v>
      </c>
      <c r="C32" s="61" t="s">
        <v>200</v>
      </c>
      <c r="D32" s="62" t="s">
        <v>83</v>
      </c>
      <c r="E32" s="63">
        <v>277.13</v>
      </c>
      <c r="F32" s="103">
        <v>97</v>
      </c>
      <c r="G32" s="109">
        <f t="shared" si="18"/>
        <v>119.58</v>
      </c>
      <c r="H32" s="163">
        <f t="shared" si="19"/>
        <v>33139.21</v>
      </c>
    </row>
    <row r="33" spans="1:8" ht="50.25" customHeight="1" thickBot="1" x14ac:dyDescent="0.25">
      <c r="A33" s="164" t="s">
        <v>194</v>
      </c>
      <c r="B33" s="61" t="s">
        <v>196</v>
      </c>
      <c r="C33" s="61" t="s">
        <v>195</v>
      </c>
      <c r="D33" s="62" t="s">
        <v>187</v>
      </c>
      <c r="E33" s="63">
        <v>33</v>
      </c>
      <c r="F33" s="103">
        <v>47</v>
      </c>
      <c r="G33" s="109">
        <f t="shared" ref="G33" si="20">ROUND(F33+(F33*$H$10),2)</f>
        <v>57.94</v>
      </c>
      <c r="H33" s="163">
        <f t="shared" ref="H33" si="21">ROUND((E33*G33),2)</f>
        <v>1912.02</v>
      </c>
    </row>
    <row r="34" spans="1:8" ht="13.5" thickBot="1" x14ac:dyDescent="0.25">
      <c r="A34" s="105" t="s">
        <v>126</v>
      </c>
      <c r="B34" s="70"/>
      <c r="C34" s="206" t="s">
        <v>143</v>
      </c>
      <c r="D34" s="207"/>
      <c r="E34" s="207"/>
      <c r="F34" s="207"/>
      <c r="G34" s="208"/>
      <c r="H34" s="66">
        <f>SUM(H35:H36)</f>
        <v>18119.38</v>
      </c>
    </row>
    <row r="35" spans="1:8" ht="63.75" x14ac:dyDescent="0.2">
      <c r="A35" s="164" t="s">
        <v>127</v>
      </c>
      <c r="B35" s="61" t="s">
        <v>144</v>
      </c>
      <c r="C35" s="61" t="s">
        <v>145</v>
      </c>
      <c r="D35" s="62" t="s">
        <v>83</v>
      </c>
      <c r="E35" s="63">
        <v>359.94</v>
      </c>
      <c r="F35" s="103">
        <v>9.31</v>
      </c>
      <c r="G35" s="109">
        <f t="shared" ref="G35" si="22">ROUND(F35+(F35*$H$10),2)</f>
        <v>11.48</v>
      </c>
      <c r="H35" s="163">
        <f t="shared" ref="H35" si="23">ROUND((E35*G35),2)</f>
        <v>4132.1099999999997</v>
      </c>
    </row>
    <row r="36" spans="1:8" ht="64.5" thickBot="1" x14ac:dyDescent="0.25">
      <c r="A36" s="164" t="s">
        <v>173</v>
      </c>
      <c r="B36" s="61" t="s">
        <v>147</v>
      </c>
      <c r="C36" s="61" t="s">
        <v>146</v>
      </c>
      <c r="D36" s="62" t="s">
        <v>113</v>
      </c>
      <c r="E36" s="63">
        <v>359.94</v>
      </c>
      <c r="F36" s="103">
        <v>31.52</v>
      </c>
      <c r="G36" s="109">
        <f t="shared" ref="G36" si="24">ROUND(F36+(F36*$H$10),2)</f>
        <v>38.86</v>
      </c>
      <c r="H36" s="163">
        <f t="shared" ref="H36" si="25">ROUND((E36*G36),2)</f>
        <v>13987.27</v>
      </c>
    </row>
    <row r="37" spans="1:8" ht="13.5" thickBot="1" x14ac:dyDescent="0.25">
      <c r="A37" s="105" t="s">
        <v>128</v>
      </c>
      <c r="B37" s="70"/>
      <c r="C37" s="206" t="s">
        <v>148</v>
      </c>
      <c r="D37" s="207"/>
      <c r="E37" s="207"/>
      <c r="F37" s="207"/>
      <c r="G37" s="208"/>
      <c r="H37" s="66">
        <f>SUM(H38:H39)</f>
        <v>9471.67</v>
      </c>
    </row>
    <row r="38" spans="1:8" ht="38.25" x14ac:dyDescent="0.2">
      <c r="A38" s="164" t="s">
        <v>133</v>
      </c>
      <c r="B38" s="61" t="s">
        <v>150</v>
      </c>
      <c r="C38" s="61" t="s">
        <v>149</v>
      </c>
      <c r="D38" s="62" t="s">
        <v>113</v>
      </c>
      <c r="E38" s="63">
        <v>108.86</v>
      </c>
      <c r="F38" s="103">
        <v>15.22</v>
      </c>
      <c r="G38" s="109">
        <f t="shared" ref="G38" si="26">ROUND(F38+(F38*$H$10),2)</f>
        <v>18.760000000000002</v>
      </c>
      <c r="H38" s="163">
        <f t="shared" ref="H38" si="27">ROUND((E38*G38),2)</f>
        <v>2042.21</v>
      </c>
    </row>
    <row r="39" spans="1:8" ht="51.75" thickBot="1" x14ac:dyDescent="0.25">
      <c r="A39" s="164" t="s">
        <v>198</v>
      </c>
      <c r="B39" s="61" t="s">
        <v>201</v>
      </c>
      <c r="C39" s="61" t="s">
        <v>199</v>
      </c>
      <c r="D39" s="62" t="s">
        <v>113</v>
      </c>
      <c r="E39" s="63">
        <v>251.08</v>
      </c>
      <c r="F39" s="103">
        <v>24</v>
      </c>
      <c r="G39" s="109">
        <f t="shared" ref="G39" si="28">ROUND(F39+(F39*$H$10),2)</f>
        <v>29.59</v>
      </c>
      <c r="H39" s="163">
        <f t="shared" ref="H39" si="29">ROUND((E39*G39),2)</f>
        <v>7429.46</v>
      </c>
    </row>
    <row r="40" spans="1:8" ht="13.5" thickBot="1" x14ac:dyDescent="0.25">
      <c r="A40" s="105" t="s">
        <v>174</v>
      </c>
      <c r="B40" s="70"/>
      <c r="C40" s="206" t="s">
        <v>153</v>
      </c>
      <c r="D40" s="207"/>
      <c r="E40" s="207"/>
      <c r="F40" s="207"/>
      <c r="G40" s="208"/>
      <c r="H40" s="66">
        <f>SUM(H41)</f>
        <v>6224.4</v>
      </c>
    </row>
    <row r="41" spans="1:8" ht="39" thickBot="1" x14ac:dyDescent="0.25">
      <c r="A41" s="164" t="s">
        <v>175</v>
      </c>
      <c r="B41" s="61" t="s">
        <v>152</v>
      </c>
      <c r="C41" s="61" t="s">
        <v>151</v>
      </c>
      <c r="D41" s="62" t="s">
        <v>83</v>
      </c>
      <c r="E41" s="63">
        <v>12</v>
      </c>
      <c r="F41" s="103">
        <v>420.75</v>
      </c>
      <c r="G41" s="109">
        <f t="shared" ref="G41" si="30">ROUND(F41+(F41*$H$10),2)</f>
        <v>518.70000000000005</v>
      </c>
      <c r="H41" s="163">
        <f t="shared" ref="H41" si="31">ROUND((E41*G41),2)</f>
        <v>6224.4</v>
      </c>
    </row>
    <row r="42" spans="1:8" ht="13.5" thickBot="1" x14ac:dyDescent="0.25">
      <c r="A42" s="105" t="s">
        <v>190</v>
      </c>
      <c r="B42" s="70"/>
      <c r="C42" s="206" t="s">
        <v>185</v>
      </c>
      <c r="D42" s="207"/>
      <c r="E42" s="207"/>
      <c r="F42" s="207"/>
      <c r="G42" s="208"/>
      <c r="H42" s="66">
        <f>SUM(H43:H44)</f>
        <v>1950.24</v>
      </c>
    </row>
    <row r="43" spans="1:8" ht="48.75" customHeight="1" x14ac:dyDescent="0.2">
      <c r="A43" s="164" t="s">
        <v>191</v>
      </c>
      <c r="B43" s="61" t="s">
        <v>193</v>
      </c>
      <c r="C43" s="61" t="s">
        <v>186</v>
      </c>
      <c r="D43" s="62" t="s">
        <v>83</v>
      </c>
      <c r="E43" s="63">
        <v>32</v>
      </c>
      <c r="F43" s="103">
        <v>47</v>
      </c>
      <c r="G43" s="109">
        <f t="shared" ref="G43" si="32">ROUND(F43+(F43*$H$10),2)</f>
        <v>57.94</v>
      </c>
      <c r="H43" s="163">
        <f t="shared" ref="H43" si="33">ROUND((E43*G43),2)</f>
        <v>1854.08</v>
      </c>
    </row>
    <row r="44" spans="1:8" ht="26.25" thickBot="1" x14ac:dyDescent="0.25">
      <c r="A44" s="164" t="s">
        <v>192</v>
      </c>
      <c r="B44" s="61" t="s">
        <v>189</v>
      </c>
      <c r="C44" s="61" t="s">
        <v>188</v>
      </c>
      <c r="D44" s="62" t="s">
        <v>187</v>
      </c>
      <c r="E44" s="63">
        <v>2</v>
      </c>
      <c r="F44" s="103">
        <v>39</v>
      </c>
      <c r="G44" s="109">
        <f t="shared" ref="G44" si="34">ROUND(F44+(F44*$H$10),2)</f>
        <v>48.08</v>
      </c>
      <c r="H44" s="163">
        <f t="shared" ref="H44" si="35">ROUND((E44*G44),2)</f>
        <v>96.16</v>
      </c>
    </row>
    <row r="45" spans="1:8" ht="13.5" thickBot="1" x14ac:dyDescent="0.25">
      <c r="A45" s="192" t="s">
        <v>104</v>
      </c>
      <c r="B45" s="193"/>
      <c r="C45" s="193"/>
      <c r="D45" s="193"/>
      <c r="E45" s="193"/>
      <c r="F45" s="193"/>
      <c r="G45" s="194"/>
      <c r="H45" s="67">
        <f>SUM(H13+H15+H18+H20+H25+H30+H34+H37+H40+H42)</f>
        <v>129022.85999999999</v>
      </c>
    </row>
    <row r="46" spans="1:8" ht="74.25" customHeight="1" x14ac:dyDescent="0.2">
      <c r="A46" s="112"/>
      <c r="B46" s="113"/>
      <c r="C46" s="113"/>
      <c r="D46" s="113"/>
      <c r="E46" s="113"/>
      <c r="F46" s="113"/>
      <c r="G46" s="113"/>
      <c r="H46" s="114"/>
    </row>
    <row r="47" spans="1:8" x14ac:dyDescent="0.2">
      <c r="A47" s="115"/>
      <c r="B47" s="165"/>
      <c r="C47" s="165"/>
      <c r="D47" s="165"/>
      <c r="E47" s="165"/>
      <c r="F47" s="165"/>
      <c r="G47" s="165"/>
      <c r="H47" s="116"/>
    </row>
    <row r="48" spans="1:8" x14ac:dyDescent="0.2">
      <c r="A48" s="115"/>
      <c r="B48" s="191"/>
      <c r="C48" s="191"/>
      <c r="D48" s="165"/>
      <c r="F48" s="215" t="s">
        <v>105</v>
      </c>
      <c r="G48" s="215"/>
      <c r="H48" s="116"/>
    </row>
    <row r="49" spans="1:8" ht="41.25" customHeight="1" x14ac:dyDescent="0.2">
      <c r="A49" s="117"/>
      <c r="B49" s="216" t="s">
        <v>103</v>
      </c>
      <c r="C49" s="217"/>
      <c r="D49" s="217"/>
      <c r="F49" s="224" t="s">
        <v>11</v>
      </c>
      <c r="G49" s="224"/>
      <c r="H49" s="118"/>
    </row>
    <row r="50" spans="1:8" x14ac:dyDescent="0.2">
      <c r="A50" s="119"/>
      <c r="H50" s="120"/>
    </row>
    <row r="51" spans="1:8" x14ac:dyDescent="0.2">
      <c r="A51" s="119"/>
      <c r="H51" s="120"/>
    </row>
    <row r="52" spans="1:8" x14ac:dyDescent="0.2">
      <c r="A52" s="119"/>
      <c r="H52" s="120"/>
    </row>
    <row r="53" spans="1:8" ht="18" customHeight="1" x14ac:dyDescent="0.2">
      <c r="A53" s="115"/>
      <c r="B53" s="215"/>
      <c r="C53" s="215"/>
      <c r="D53" s="165"/>
      <c r="E53" s="191"/>
      <c r="F53" s="191"/>
      <c r="G53" s="166"/>
      <c r="H53" s="116"/>
    </row>
    <row r="54" spans="1:8" ht="27" customHeight="1" thickBot="1" x14ac:dyDescent="0.25">
      <c r="A54" s="121"/>
      <c r="B54" s="189" t="s">
        <v>107</v>
      </c>
      <c r="C54" s="190"/>
      <c r="D54" s="190"/>
      <c r="E54" s="195"/>
      <c r="F54" s="195"/>
      <c r="G54" s="122"/>
      <c r="H54" s="123"/>
    </row>
    <row r="55" spans="1:8" ht="11.25" hidden="1" customHeight="1" x14ac:dyDescent="0.2">
      <c r="A55" s="55"/>
      <c r="B55" s="56"/>
      <c r="C55" s="56"/>
      <c r="D55" s="55"/>
      <c r="E55" s="56"/>
      <c r="F55" s="56"/>
      <c r="G55" s="56"/>
      <c r="H55" s="55"/>
    </row>
    <row r="56" spans="1:8" ht="11.25" customHeight="1" x14ac:dyDescent="0.2">
      <c r="A56"/>
      <c r="B56"/>
      <c r="C56"/>
      <c r="D56"/>
      <c r="E56"/>
      <c r="F56"/>
      <c r="G56"/>
      <c r="H56"/>
    </row>
    <row r="57" spans="1:8" ht="26.25" customHeight="1" x14ac:dyDescent="0.2">
      <c r="A57"/>
      <c r="B57"/>
      <c r="C57"/>
      <c r="D57"/>
      <c r="E57"/>
      <c r="F57"/>
      <c r="G57"/>
      <c r="H57"/>
    </row>
    <row r="58" spans="1:8" hidden="1" x14ac:dyDescent="0.2">
      <c r="A58"/>
      <c r="B58"/>
      <c r="C58"/>
      <c r="D58"/>
      <c r="E58"/>
      <c r="F58"/>
      <c r="G58"/>
      <c r="H58"/>
    </row>
    <row r="61" spans="1:8" ht="11.25" customHeight="1" x14ac:dyDescent="0.2"/>
    <row r="62" spans="1:8" ht="26.25" customHeight="1" x14ac:dyDescent="0.2"/>
    <row r="64" spans="1:8" customFormat="1" ht="11.25" customHeight="1" x14ac:dyDescent="0.2">
      <c r="A64" s="13"/>
      <c r="B64" s="13"/>
      <c r="C64" s="13"/>
      <c r="D64" s="13"/>
      <c r="E64" s="13"/>
      <c r="F64" s="13"/>
      <c r="G64" s="13"/>
      <c r="H64" s="13"/>
    </row>
    <row r="65" spans="1:8" customFormat="1" ht="12" customHeight="1" x14ac:dyDescent="0.2">
      <c r="A65" s="13"/>
      <c r="B65" s="13"/>
      <c r="C65" s="13"/>
      <c r="D65" s="13"/>
      <c r="E65" s="13"/>
      <c r="F65" s="13"/>
      <c r="G65" s="13"/>
      <c r="H65" s="13"/>
    </row>
    <row r="66" spans="1:8" customFormat="1" ht="14.1" customHeight="1" x14ac:dyDescent="0.2">
      <c r="A66" s="13"/>
      <c r="B66" s="13"/>
      <c r="C66" s="13"/>
      <c r="D66" s="13"/>
      <c r="E66" s="13"/>
      <c r="F66" s="13"/>
      <c r="G66" s="13"/>
      <c r="H66" s="13"/>
    </row>
    <row r="67" spans="1:8" ht="14.1" customHeight="1" x14ac:dyDescent="0.2"/>
    <row r="68" spans="1:8" ht="4.5" customHeight="1" x14ac:dyDescent="0.2"/>
  </sheetData>
  <mergeCells count="32">
    <mergeCell ref="A7:D8"/>
    <mergeCell ref="F49:G49"/>
    <mergeCell ref="C20:G20"/>
    <mergeCell ref="C18:G18"/>
    <mergeCell ref="C15:G15"/>
    <mergeCell ref="C25:G25"/>
    <mergeCell ref="C34:G34"/>
    <mergeCell ref="C37:G37"/>
    <mergeCell ref="C40:G40"/>
    <mergeCell ref="C30:G30"/>
    <mergeCell ref="B54:D54"/>
    <mergeCell ref="B48:C48"/>
    <mergeCell ref="A45:G45"/>
    <mergeCell ref="E54:F54"/>
    <mergeCell ref="E7:H7"/>
    <mergeCell ref="A9:D9"/>
    <mergeCell ref="F9:F10"/>
    <mergeCell ref="E9:E10"/>
    <mergeCell ref="C13:G13"/>
    <mergeCell ref="A10:D10"/>
    <mergeCell ref="A11:H11"/>
    <mergeCell ref="E53:F53"/>
    <mergeCell ref="B53:C53"/>
    <mergeCell ref="B49:D49"/>
    <mergeCell ref="F48:G48"/>
    <mergeCell ref="C42:G42"/>
    <mergeCell ref="A1:H1"/>
    <mergeCell ref="A2:H2"/>
    <mergeCell ref="F4:H4"/>
    <mergeCell ref="A4:E4"/>
    <mergeCell ref="A5:E6"/>
    <mergeCell ref="F5:H6"/>
  </mergeCells>
  <phoneticPr fontId="2" type="noConversion"/>
  <pageMargins left="0.78740157480314965" right="0.19685039370078741" top="0.39370078740157483" bottom="0.39370078740157483" header="0" footer="0"/>
  <pageSetup paperSize="9" scale="75" fitToHeight="0" orientation="portrait"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8"/>
  <sheetViews>
    <sheetView topLeftCell="A13" zoomScale="115" zoomScaleNormal="115" workbookViewId="0">
      <selection activeCell="O9" sqref="O9"/>
    </sheetView>
  </sheetViews>
  <sheetFormatPr defaultRowHeight="12.75" x14ac:dyDescent="0.2"/>
  <cols>
    <col min="1" max="1" width="8.42578125" style="72" customWidth="1"/>
    <col min="2" max="2" width="9.28515625" style="72" customWidth="1"/>
    <col min="3" max="3" width="32.85546875" style="72" customWidth="1"/>
    <col min="4" max="4" width="15.7109375" style="73" customWidth="1"/>
    <col min="5" max="5" width="13.5703125" style="73" customWidth="1"/>
    <col min="6" max="6" width="12.140625" style="72" customWidth="1"/>
    <col min="7" max="7" width="14.85546875" style="72" customWidth="1"/>
    <col min="8" max="8" width="13.42578125" style="72" hidden="1" customWidth="1"/>
    <col min="9" max="9" width="0.140625" style="72" hidden="1" customWidth="1"/>
    <col min="10" max="10" width="5" style="72" hidden="1" customWidth="1"/>
    <col min="11" max="11" width="5.28515625" style="72" hidden="1" customWidth="1"/>
    <col min="12" max="16384" width="9.140625" style="72"/>
  </cols>
  <sheetData>
    <row r="1" spans="1:11" ht="2.25" customHeight="1" thickBot="1" x14ac:dyDescent="0.25">
      <c r="A1" s="110"/>
      <c r="F1" s="73"/>
      <c r="G1" s="73"/>
      <c r="H1" s="73"/>
      <c r="K1" s="97"/>
    </row>
    <row r="2" spans="1:11" ht="16.5" thickBot="1" x14ac:dyDescent="0.3">
      <c r="A2" s="231"/>
      <c r="B2" s="232"/>
      <c r="C2" s="232"/>
      <c r="D2" s="232"/>
      <c r="E2" s="232"/>
      <c r="F2" s="232"/>
      <c r="G2" s="232"/>
      <c r="H2" s="232"/>
      <c r="I2" s="232"/>
      <c r="J2" s="232"/>
      <c r="K2" s="233"/>
    </row>
    <row r="3" spans="1:11" ht="3.75" customHeight="1" thickBot="1" x14ac:dyDescent="0.25">
      <c r="A3" s="130"/>
      <c r="B3" s="131"/>
      <c r="C3" s="131"/>
      <c r="D3" s="71"/>
      <c r="E3" s="71"/>
      <c r="F3" s="131"/>
      <c r="G3" s="131"/>
      <c r="H3" s="131"/>
      <c r="I3" s="131"/>
      <c r="J3" s="131"/>
      <c r="K3" s="132"/>
    </row>
    <row r="4" spans="1:11" ht="18" customHeight="1" thickBot="1" x14ac:dyDescent="0.25">
      <c r="A4" s="234" t="s">
        <v>87</v>
      </c>
      <c r="B4" s="235"/>
      <c r="C4" s="235"/>
      <c r="D4" s="235"/>
      <c r="E4" s="235"/>
      <c r="F4" s="235"/>
      <c r="G4" s="235"/>
      <c r="H4" s="235"/>
      <c r="I4" s="235"/>
      <c r="J4" s="235"/>
      <c r="K4" s="236"/>
    </row>
    <row r="5" spans="1:11" ht="18" customHeight="1" thickBot="1" x14ac:dyDescent="0.25">
      <c r="A5" s="144" t="s">
        <v>88</v>
      </c>
      <c r="B5" s="145"/>
      <c r="C5" s="146"/>
      <c r="D5" s="237" t="s">
        <v>135</v>
      </c>
      <c r="E5" s="238"/>
      <c r="F5" s="239">
        <v>45385</v>
      </c>
      <c r="G5" s="239"/>
      <c r="H5" s="128"/>
      <c r="I5" s="128"/>
      <c r="J5" s="128"/>
      <c r="K5" s="129"/>
    </row>
    <row r="6" spans="1:11" ht="18" customHeight="1" thickBot="1" x14ac:dyDescent="0.25">
      <c r="A6" s="240" t="s">
        <v>202</v>
      </c>
      <c r="B6" s="241"/>
      <c r="C6" s="242"/>
      <c r="D6" s="142" t="s">
        <v>102</v>
      </c>
      <c r="E6" s="142"/>
      <c r="F6" s="142" t="s">
        <v>116</v>
      </c>
      <c r="G6" s="143"/>
      <c r="H6" s="126"/>
      <c r="I6" s="126"/>
      <c r="J6" s="126"/>
      <c r="K6" s="127"/>
    </row>
    <row r="7" spans="1:11" ht="18" customHeight="1" thickBot="1" x14ac:dyDescent="0.25">
      <c r="A7" s="243"/>
      <c r="B7" s="244"/>
      <c r="C7" s="245"/>
      <c r="D7" s="140"/>
      <c r="E7" s="140"/>
      <c r="F7" s="140"/>
      <c r="G7" s="140"/>
      <c r="H7" s="139"/>
      <c r="I7" s="139"/>
      <c r="J7" s="139"/>
      <c r="K7" s="141"/>
    </row>
    <row r="8" spans="1:11" ht="36" customHeight="1" thickBot="1" x14ac:dyDescent="0.25">
      <c r="A8" s="149" t="s">
        <v>0</v>
      </c>
      <c r="B8" s="150" t="s">
        <v>5</v>
      </c>
      <c r="C8" s="150" t="s">
        <v>89</v>
      </c>
      <c r="D8" s="147" t="s">
        <v>90</v>
      </c>
      <c r="E8" s="147" t="s">
        <v>91</v>
      </c>
      <c r="F8" s="148" t="s">
        <v>92</v>
      </c>
      <c r="G8" s="151" t="s">
        <v>115</v>
      </c>
      <c r="H8" s="152" t="s">
        <v>93</v>
      </c>
      <c r="I8" s="150" t="s">
        <v>94</v>
      </c>
      <c r="J8" s="150" t="s">
        <v>95</v>
      </c>
      <c r="K8" s="151" t="s">
        <v>96</v>
      </c>
    </row>
    <row r="9" spans="1:11" ht="14.25" customHeight="1" x14ac:dyDescent="0.2">
      <c r="A9" s="227">
        <v>1</v>
      </c>
      <c r="B9" s="228"/>
      <c r="C9" s="229" t="s">
        <v>28</v>
      </c>
      <c r="D9" s="74" t="s">
        <v>97</v>
      </c>
      <c r="E9" s="75">
        <f>E10/E30</f>
        <v>8.8935402610049105E-3</v>
      </c>
      <c r="F9" s="75">
        <v>1</v>
      </c>
      <c r="G9" s="75">
        <v>0</v>
      </c>
      <c r="H9" s="75"/>
      <c r="I9" s="76"/>
      <c r="J9" s="77"/>
      <c r="K9" s="78"/>
    </row>
    <row r="10" spans="1:11" ht="14.25" customHeight="1" x14ac:dyDescent="0.2">
      <c r="A10" s="225"/>
      <c r="B10" s="226"/>
      <c r="C10" s="230"/>
      <c r="D10" s="79" t="s">
        <v>98</v>
      </c>
      <c r="E10" s="80">
        <v>1147.47</v>
      </c>
      <c r="F10" s="80">
        <v>1147.47</v>
      </c>
      <c r="G10" s="80">
        <f>F10*G9</f>
        <v>0</v>
      </c>
      <c r="H10" s="80"/>
      <c r="I10" s="80"/>
      <c r="J10" s="80"/>
      <c r="K10" s="81"/>
    </row>
    <row r="11" spans="1:11" ht="14.25" customHeight="1" x14ac:dyDescent="0.2">
      <c r="A11" s="225">
        <v>2</v>
      </c>
      <c r="B11" s="226"/>
      <c r="C11" s="226" t="s">
        <v>118</v>
      </c>
      <c r="D11" s="79" t="s">
        <v>97</v>
      </c>
      <c r="E11" s="75">
        <f>E12/E30</f>
        <v>2.2830062827626049E-2</v>
      </c>
      <c r="F11" s="75">
        <v>1</v>
      </c>
      <c r="G11" s="75">
        <v>0</v>
      </c>
      <c r="H11" s="75"/>
      <c r="I11" s="76"/>
      <c r="J11" s="77"/>
      <c r="K11" s="78"/>
    </row>
    <row r="12" spans="1:11" ht="14.25" customHeight="1" x14ac:dyDescent="0.2">
      <c r="A12" s="225"/>
      <c r="B12" s="226"/>
      <c r="C12" s="226"/>
      <c r="D12" s="79" t="s">
        <v>98</v>
      </c>
      <c r="E12" s="80">
        <v>2945.6</v>
      </c>
      <c r="F12" s="80">
        <v>2945.6</v>
      </c>
      <c r="G12" s="80">
        <v>0</v>
      </c>
      <c r="H12" s="80"/>
      <c r="I12" s="80"/>
      <c r="J12" s="80"/>
      <c r="K12" s="81"/>
    </row>
    <row r="13" spans="1:11" ht="14.25" customHeight="1" x14ac:dyDescent="0.2">
      <c r="A13" s="225">
        <v>3</v>
      </c>
      <c r="B13" s="226"/>
      <c r="C13" s="226" t="s">
        <v>180</v>
      </c>
      <c r="D13" s="79" t="s">
        <v>97</v>
      </c>
      <c r="E13" s="75">
        <f>E14/E30</f>
        <v>0.10485583717490063</v>
      </c>
      <c r="F13" s="104">
        <v>0</v>
      </c>
      <c r="G13" s="104">
        <v>1</v>
      </c>
      <c r="H13" s="75"/>
      <c r="I13" s="76"/>
      <c r="J13" s="77"/>
      <c r="K13" s="78"/>
    </row>
    <row r="14" spans="1:11" ht="14.25" customHeight="1" x14ac:dyDescent="0.2">
      <c r="A14" s="225"/>
      <c r="B14" s="226"/>
      <c r="C14" s="226"/>
      <c r="D14" s="79" t="s">
        <v>98</v>
      </c>
      <c r="E14" s="80">
        <v>13528.8</v>
      </c>
      <c r="F14" s="80">
        <v>0</v>
      </c>
      <c r="G14" s="80">
        <f>E14*G13</f>
        <v>13528.8</v>
      </c>
      <c r="H14" s="80"/>
      <c r="I14" s="80"/>
      <c r="J14" s="80"/>
      <c r="K14" s="81"/>
    </row>
    <row r="15" spans="1:11" ht="14.25" customHeight="1" x14ac:dyDescent="0.2">
      <c r="A15" s="225">
        <v>4</v>
      </c>
      <c r="B15" s="226"/>
      <c r="C15" s="226" t="s">
        <v>181</v>
      </c>
      <c r="D15" s="79" t="s">
        <v>97</v>
      </c>
      <c r="E15" s="75">
        <f>E16/E30</f>
        <v>1.1912927678087434E-2</v>
      </c>
      <c r="F15" s="75">
        <v>0</v>
      </c>
      <c r="G15" s="75">
        <v>1</v>
      </c>
      <c r="H15" s="75"/>
      <c r="I15" s="76"/>
      <c r="J15" s="77"/>
      <c r="K15" s="78"/>
    </row>
    <row r="16" spans="1:11" ht="14.25" customHeight="1" x14ac:dyDescent="0.2">
      <c r="A16" s="225"/>
      <c r="B16" s="226"/>
      <c r="C16" s="226"/>
      <c r="D16" s="79" t="s">
        <v>98</v>
      </c>
      <c r="E16" s="80">
        <v>1537.04</v>
      </c>
      <c r="F16" s="80">
        <v>0</v>
      </c>
      <c r="G16" s="80">
        <f>G15*$E$16</f>
        <v>1537.04</v>
      </c>
      <c r="H16" s="80"/>
      <c r="I16" s="80"/>
      <c r="J16" s="80"/>
      <c r="K16" s="81"/>
    </row>
    <row r="17" spans="1:13" ht="14.25" customHeight="1" x14ac:dyDescent="0.2">
      <c r="A17" s="225">
        <v>5</v>
      </c>
      <c r="B17" s="226"/>
      <c r="C17" s="226" t="s">
        <v>141</v>
      </c>
      <c r="D17" s="79" t="s">
        <v>97</v>
      </c>
      <c r="E17" s="75">
        <f>E18/E30</f>
        <v>0.23643779094650361</v>
      </c>
      <c r="F17" s="75">
        <v>1</v>
      </c>
      <c r="G17" s="75">
        <v>0</v>
      </c>
      <c r="H17" s="75"/>
      <c r="I17" s="76"/>
      <c r="J17" s="77"/>
      <c r="K17" s="78"/>
    </row>
    <row r="18" spans="1:13" ht="14.25" customHeight="1" x14ac:dyDescent="0.2">
      <c r="A18" s="225"/>
      <c r="B18" s="226"/>
      <c r="C18" s="226"/>
      <c r="D18" s="79" t="s">
        <v>98</v>
      </c>
      <c r="E18" s="80">
        <v>30505.88</v>
      </c>
      <c r="F18" s="80">
        <v>30505.88</v>
      </c>
      <c r="G18" s="80">
        <f>E18*G17</f>
        <v>0</v>
      </c>
      <c r="H18" s="80"/>
      <c r="I18" s="80"/>
      <c r="J18" s="80"/>
      <c r="K18" s="81"/>
    </row>
    <row r="19" spans="1:13" ht="14.25" customHeight="1" x14ac:dyDescent="0.2">
      <c r="A19" s="225">
        <v>6</v>
      </c>
      <c r="B19" s="226"/>
      <c r="C19" s="226" t="s">
        <v>176</v>
      </c>
      <c r="D19" s="79" t="s">
        <v>97</v>
      </c>
      <c r="E19" s="75">
        <f>E20/E30</f>
        <v>0.33786555343758462</v>
      </c>
      <c r="F19" s="75">
        <v>0</v>
      </c>
      <c r="G19" s="75">
        <v>1</v>
      </c>
      <c r="H19" s="75"/>
      <c r="I19" s="76"/>
      <c r="J19" s="77"/>
      <c r="K19" s="78"/>
    </row>
    <row r="20" spans="1:13" ht="14.25" customHeight="1" x14ac:dyDescent="0.2">
      <c r="A20" s="225"/>
      <c r="B20" s="226"/>
      <c r="C20" s="226"/>
      <c r="D20" s="79" t="s">
        <v>98</v>
      </c>
      <c r="E20" s="80">
        <v>43592.38</v>
      </c>
      <c r="F20" s="80">
        <v>0</v>
      </c>
      <c r="G20" s="80">
        <v>43592.38</v>
      </c>
      <c r="H20" s="80"/>
      <c r="I20" s="80"/>
      <c r="J20" s="80"/>
      <c r="K20" s="81"/>
    </row>
    <row r="21" spans="1:13" ht="14.25" customHeight="1" x14ac:dyDescent="0.2">
      <c r="A21" s="225">
        <v>7</v>
      </c>
      <c r="B21" s="226"/>
      <c r="C21" s="226" t="s">
        <v>182</v>
      </c>
      <c r="D21" s="79" t="s">
        <v>97</v>
      </c>
      <c r="E21" s="75">
        <f>E22/E30</f>
        <v>0.14043542361407893</v>
      </c>
      <c r="F21" s="75">
        <v>1</v>
      </c>
      <c r="G21" s="75">
        <v>0</v>
      </c>
      <c r="H21" s="75"/>
      <c r="I21" s="76"/>
      <c r="J21" s="77"/>
      <c r="K21" s="78"/>
    </row>
    <row r="22" spans="1:13" ht="14.25" customHeight="1" x14ac:dyDescent="0.2">
      <c r="A22" s="225"/>
      <c r="B22" s="226"/>
      <c r="C22" s="226"/>
      <c r="D22" s="79" t="s">
        <v>98</v>
      </c>
      <c r="E22" s="80">
        <v>18119.38</v>
      </c>
      <c r="F22" s="80">
        <v>18119.38</v>
      </c>
      <c r="G22" s="80">
        <v>0</v>
      </c>
      <c r="H22" s="80"/>
      <c r="I22" s="80"/>
      <c r="J22" s="80"/>
      <c r="K22" s="81"/>
    </row>
    <row r="23" spans="1:13" x14ac:dyDescent="0.2">
      <c r="A23" s="255">
        <v>8</v>
      </c>
      <c r="B23" s="253"/>
      <c r="C23" s="253" t="s">
        <v>148</v>
      </c>
      <c r="D23" s="79" t="s">
        <v>97</v>
      </c>
      <c r="E23" s="75">
        <f>E24/E30</f>
        <v>7.3410789374844118E-2</v>
      </c>
      <c r="F23" s="75">
        <v>0</v>
      </c>
      <c r="G23" s="75">
        <v>1</v>
      </c>
      <c r="H23" s="75"/>
      <c r="I23" s="76"/>
      <c r="J23" s="77"/>
      <c r="K23" s="78"/>
    </row>
    <row r="24" spans="1:13" x14ac:dyDescent="0.2">
      <c r="A24" s="256"/>
      <c r="B24" s="254"/>
      <c r="C24" s="254"/>
      <c r="D24" s="82" t="s">
        <v>98</v>
      </c>
      <c r="E24" s="80">
        <v>9471.67</v>
      </c>
      <c r="F24" s="80">
        <v>0</v>
      </c>
      <c r="G24" s="80">
        <v>9471.67</v>
      </c>
      <c r="H24" s="80"/>
      <c r="I24" s="80"/>
      <c r="J24" s="80"/>
      <c r="K24" s="81"/>
    </row>
    <row r="25" spans="1:13" x14ac:dyDescent="0.2">
      <c r="A25" s="255">
        <v>9</v>
      </c>
      <c r="B25" s="253"/>
      <c r="C25" s="253" t="s">
        <v>153</v>
      </c>
      <c r="D25" s="79" t="s">
        <v>97</v>
      </c>
      <c r="E25" s="75">
        <f>E26/E30</f>
        <v>4.8242613750772531E-2</v>
      </c>
      <c r="F25" s="75">
        <v>1</v>
      </c>
      <c r="G25" s="75">
        <v>0</v>
      </c>
      <c r="H25" s="153"/>
      <c r="I25" s="153"/>
      <c r="J25" s="153"/>
      <c r="K25" s="154"/>
    </row>
    <row r="26" spans="1:13" x14ac:dyDescent="0.2">
      <c r="A26" s="256"/>
      <c r="B26" s="254"/>
      <c r="C26" s="254"/>
      <c r="D26" s="82" t="s">
        <v>98</v>
      </c>
      <c r="E26" s="80">
        <v>6224.4</v>
      </c>
      <c r="F26" s="80">
        <v>6224.4</v>
      </c>
      <c r="G26" s="80">
        <v>0</v>
      </c>
      <c r="H26" s="153"/>
      <c r="I26" s="153"/>
      <c r="J26" s="153"/>
      <c r="K26" s="154"/>
    </row>
    <row r="27" spans="1:13" ht="14.25" customHeight="1" x14ac:dyDescent="0.2">
      <c r="A27" s="255">
        <v>10</v>
      </c>
      <c r="B27" s="253"/>
      <c r="C27" s="253" t="s">
        <v>185</v>
      </c>
      <c r="D27" s="79" t="s">
        <v>97</v>
      </c>
      <c r="E27" s="75">
        <f>E28/E30</f>
        <v>1.5115460934597171E-2</v>
      </c>
      <c r="F27" s="75">
        <v>1</v>
      </c>
      <c r="G27" s="75">
        <v>0</v>
      </c>
      <c r="H27" s="153"/>
      <c r="I27" s="153"/>
      <c r="J27" s="153"/>
      <c r="K27" s="154"/>
    </row>
    <row r="28" spans="1:13" ht="14.25" customHeight="1" x14ac:dyDescent="0.2">
      <c r="A28" s="256"/>
      <c r="B28" s="254"/>
      <c r="C28" s="254"/>
      <c r="D28" s="82" t="s">
        <v>98</v>
      </c>
      <c r="E28" s="80">
        <v>1950.24</v>
      </c>
      <c r="F28" s="80">
        <v>1950.24</v>
      </c>
      <c r="G28" s="80">
        <v>0</v>
      </c>
      <c r="H28" s="153"/>
      <c r="I28" s="153"/>
      <c r="J28" s="153"/>
      <c r="K28" s="154"/>
    </row>
    <row r="29" spans="1:13" ht="14.25" customHeight="1" x14ac:dyDescent="0.2">
      <c r="A29" s="247" t="s">
        <v>99</v>
      </c>
      <c r="B29" s="248"/>
      <c r="C29" s="249"/>
      <c r="D29" s="83" t="s">
        <v>97</v>
      </c>
      <c r="E29" s="84">
        <f t="shared" ref="E29:K29" si="0">E30/$E$30</f>
        <v>1</v>
      </c>
      <c r="F29" s="84">
        <f>F30/$E$30</f>
        <v>0.47195489233458321</v>
      </c>
      <c r="G29" s="84">
        <f>G30/$E$30</f>
        <v>0.52804510766541679</v>
      </c>
      <c r="H29" s="84" t="e">
        <f t="shared" si="0"/>
        <v>#REF!</v>
      </c>
      <c r="I29" s="84" t="e">
        <f t="shared" si="0"/>
        <v>#REF!</v>
      </c>
      <c r="J29" s="84" t="e">
        <f t="shared" si="0"/>
        <v>#REF!</v>
      </c>
      <c r="K29" s="85" t="e">
        <f t="shared" si="0"/>
        <v>#REF!</v>
      </c>
    </row>
    <row r="30" spans="1:13" ht="13.5" customHeight="1" thickBot="1" x14ac:dyDescent="0.25">
      <c r="A30" s="250"/>
      <c r="B30" s="251"/>
      <c r="C30" s="252"/>
      <c r="D30" s="86" t="s">
        <v>98</v>
      </c>
      <c r="E30" s="87">
        <f>SUM(E10+E12+E14+E16+E18+E20+E22+E24+E26+E28)</f>
        <v>129022.86</v>
      </c>
      <c r="F30" s="87">
        <f>F10+F12+F14+F16+F18+F20+F22+F24+F26+F28</f>
        <v>60892.97</v>
      </c>
      <c r="G30" s="87">
        <f>G10+G12+G14+G16+G18+G20+G22+G24+G26+G28</f>
        <v>68129.89</v>
      </c>
      <c r="H30" s="87" t="e">
        <f>H10+H12+H14+H16+H18+H20+H22+#REF!+#REF!+#REF!+#REF!+H24</f>
        <v>#REF!</v>
      </c>
      <c r="I30" s="87" t="e">
        <f>I10+I12+I14+I16+I18+I20+I22+#REF!+#REF!+#REF!+#REF!+I24</f>
        <v>#REF!</v>
      </c>
      <c r="J30" s="87" t="e">
        <f>J10+J12+J14+J16+J18+J20+J22+#REF!+#REF!+#REF!+#REF!+J24</f>
        <v>#REF!</v>
      </c>
      <c r="K30" s="88" t="e">
        <f>K10+K12+K14+K16+K18+K20+K22+#REF!+#REF!+#REF!+#REF!+K24</f>
        <v>#REF!</v>
      </c>
    </row>
    <row r="31" spans="1:13" ht="1.5" customHeight="1" thickBot="1" x14ac:dyDescent="0.25">
      <c r="A31" s="133"/>
      <c r="B31" s="89"/>
      <c r="C31" s="89"/>
      <c r="D31" s="90"/>
      <c r="E31" s="90"/>
      <c r="F31" s="89"/>
      <c r="G31" s="89"/>
      <c r="H31" s="89"/>
      <c r="I31" s="89"/>
      <c r="J31" s="89"/>
      <c r="K31" s="134"/>
    </row>
    <row r="32" spans="1:13" ht="14.25" customHeight="1" x14ac:dyDescent="0.2">
      <c r="A32" s="91"/>
      <c r="B32" s="92"/>
      <c r="C32" s="92"/>
      <c r="D32" s="92"/>
      <c r="E32" s="92"/>
      <c r="F32" s="92"/>
      <c r="G32" s="92"/>
      <c r="K32" s="97"/>
      <c r="M32" s="99" t="s">
        <v>100</v>
      </c>
    </row>
    <row r="33" spans="1:11" ht="42.75" customHeight="1" x14ac:dyDescent="0.2">
      <c r="A33" s="93"/>
      <c r="B33" s="94"/>
      <c r="C33" s="94"/>
      <c r="D33" s="95"/>
      <c r="E33" s="257" t="s">
        <v>105</v>
      </c>
      <c r="F33" s="257"/>
      <c r="G33" s="1"/>
      <c r="H33" s="111" t="s">
        <v>101</v>
      </c>
      <c r="K33" s="97"/>
    </row>
    <row r="34" spans="1:11" ht="14.25" customHeight="1" x14ac:dyDescent="0.2">
      <c r="A34" s="96"/>
      <c r="B34" s="258" t="s">
        <v>106</v>
      </c>
      <c r="C34" s="258"/>
      <c r="E34" s="259" t="s">
        <v>11</v>
      </c>
      <c r="F34" s="259"/>
      <c r="G34" s="6"/>
      <c r="K34" s="97"/>
    </row>
    <row r="35" spans="1:11" ht="15" customHeight="1" x14ac:dyDescent="0.2">
      <c r="A35" s="98"/>
      <c r="B35" s="99"/>
      <c r="C35" s="99"/>
      <c r="K35" s="97"/>
    </row>
    <row r="36" spans="1:11" ht="30.75" customHeight="1" x14ac:dyDescent="0.2">
      <c r="A36" s="100"/>
      <c r="B36" s="260"/>
      <c r="C36" s="260"/>
      <c r="D36" s="101"/>
      <c r="E36" s="101"/>
      <c r="F36" s="102"/>
      <c r="K36" s="97"/>
    </row>
    <row r="37" spans="1:11" ht="14.25" customHeight="1" thickBot="1" x14ac:dyDescent="0.25">
      <c r="A37" s="135"/>
      <c r="B37" s="246" t="s">
        <v>114</v>
      </c>
      <c r="C37" s="246"/>
      <c r="D37" s="136"/>
      <c r="E37" s="136"/>
      <c r="F37" s="137"/>
      <c r="G37" s="137"/>
      <c r="H37" s="137"/>
      <c r="I37" s="137"/>
      <c r="J37" s="137"/>
      <c r="K37" s="138"/>
    </row>
    <row r="38" spans="1:11" ht="14.1" customHeight="1" x14ac:dyDescent="0.2"/>
  </sheetData>
  <mergeCells count="41">
    <mergeCell ref="E33:F33"/>
    <mergeCell ref="B34:C34"/>
    <mergeCell ref="E34:F34"/>
    <mergeCell ref="B36:C36"/>
    <mergeCell ref="A21:A22"/>
    <mergeCell ref="B21:B22"/>
    <mergeCell ref="C21:C22"/>
    <mergeCell ref="A27:A28"/>
    <mergeCell ref="B27:B28"/>
    <mergeCell ref="C27:C28"/>
    <mergeCell ref="B37:C37"/>
    <mergeCell ref="A29:C30"/>
    <mergeCell ref="B17:B18"/>
    <mergeCell ref="C17:C18"/>
    <mergeCell ref="A19:A20"/>
    <mergeCell ref="B19:B20"/>
    <mergeCell ref="C19:C20"/>
    <mergeCell ref="C23:C24"/>
    <mergeCell ref="B23:B24"/>
    <mergeCell ref="A23:A24"/>
    <mergeCell ref="A17:A18"/>
    <mergeCell ref="A25:A26"/>
    <mergeCell ref="B25:B26"/>
    <mergeCell ref="C25:C26"/>
    <mergeCell ref="A2:K2"/>
    <mergeCell ref="A4:K4"/>
    <mergeCell ref="D5:E5"/>
    <mergeCell ref="F5:G5"/>
    <mergeCell ref="A6:C7"/>
    <mergeCell ref="A9:A10"/>
    <mergeCell ref="B9:B10"/>
    <mergeCell ref="C9:C10"/>
    <mergeCell ref="A11:A12"/>
    <mergeCell ref="B11:B12"/>
    <mergeCell ref="C11:C12"/>
    <mergeCell ref="A13:A14"/>
    <mergeCell ref="B13:B14"/>
    <mergeCell ref="C13:C14"/>
    <mergeCell ref="A15:A16"/>
    <mergeCell ref="B15:B16"/>
    <mergeCell ref="C15:C16"/>
  </mergeCells>
  <printOptions horizontalCentered="1"/>
  <pageMargins left="0.39370078740157483" right="0.19685039370078741" top="0.59055118110236227" bottom="0.19685039370078741" header="0.19685039370078741" footer="0"/>
  <pageSetup paperSize="9" scale="95" orientation="landscape" horizontalDpi="4294967295"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3"/>
  <sheetViews>
    <sheetView topLeftCell="A7" workbookViewId="0">
      <selection sqref="A1:B1"/>
    </sheetView>
  </sheetViews>
  <sheetFormatPr defaultRowHeight="12.75" x14ac:dyDescent="0.2"/>
  <cols>
    <col min="1" max="1" width="5.42578125" bestFit="1" customWidth="1"/>
    <col min="2" max="2" width="10.7109375" bestFit="1" customWidth="1"/>
    <col min="3" max="3" width="44.7109375" customWidth="1"/>
    <col min="5" max="8" width="12.28515625" customWidth="1"/>
  </cols>
  <sheetData>
    <row r="1" spans="1:9" ht="60.75" customHeight="1" thickBot="1" x14ac:dyDescent="0.25">
      <c r="A1" s="281"/>
      <c r="B1" s="281"/>
      <c r="C1" s="280"/>
      <c r="D1" s="280"/>
      <c r="E1" s="280"/>
      <c r="F1" s="280"/>
      <c r="G1" s="280"/>
      <c r="H1" s="280"/>
    </row>
    <row r="2" spans="1:9" ht="16.5" thickBot="1" x14ac:dyDescent="0.3">
      <c r="A2" s="293" t="s">
        <v>80</v>
      </c>
      <c r="B2" s="294"/>
      <c r="C2" s="294"/>
      <c r="D2" s="294"/>
      <c r="E2" s="294"/>
      <c r="F2" s="294"/>
      <c r="G2" s="294"/>
      <c r="H2" s="295"/>
    </row>
    <row r="3" spans="1:9" ht="3.75" customHeight="1" thickBot="1" x14ac:dyDescent="0.25">
      <c r="A3" s="292"/>
      <c r="B3" s="292"/>
      <c r="C3" s="292"/>
      <c r="D3" s="292"/>
      <c r="E3" s="292"/>
      <c r="F3" s="292"/>
      <c r="G3" s="292"/>
      <c r="H3" s="292"/>
    </row>
    <row r="4" spans="1:9" ht="20.100000000000001" customHeight="1" thickBot="1" x14ac:dyDescent="0.25">
      <c r="A4" s="270" t="s">
        <v>4</v>
      </c>
      <c r="B4" s="271"/>
      <c r="C4" s="271"/>
      <c r="D4" s="271"/>
      <c r="E4" s="271"/>
      <c r="F4" s="271"/>
      <c r="G4" s="271"/>
      <c r="H4" s="272"/>
    </row>
    <row r="5" spans="1:9" ht="3.75" customHeight="1" thickBot="1" x14ac:dyDescent="0.25">
      <c r="A5" s="11"/>
      <c r="B5" s="11"/>
      <c r="C5" s="11"/>
      <c r="D5" s="11"/>
      <c r="E5" s="11"/>
      <c r="F5" s="11"/>
      <c r="G5" s="11"/>
      <c r="H5" s="11"/>
    </row>
    <row r="6" spans="1:9" ht="20.100000000000001" customHeight="1" x14ac:dyDescent="0.2">
      <c r="A6" s="261" t="s">
        <v>76</v>
      </c>
      <c r="B6" s="262"/>
      <c r="C6" s="262"/>
      <c r="D6" s="262"/>
      <c r="E6" s="263"/>
      <c r="F6" s="273" t="s">
        <v>21</v>
      </c>
      <c r="G6" s="274"/>
      <c r="H6" s="275"/>
    </row>
    <row r="7" spans="1:9" ht="20.100000000000001" customHeight="1" x14ac:dyDescent="0.2">
      <c r="A7" s="264" t="s">
        <v>46</v>
      </c>
      <c r="B7" s="265"/>
      <c r="C7" s="265"/>
      <c r="D7" s="265"/>
      <c r="E7" s="266"/>
      <c r="F7" s="300" t="s">
        <v>22</v>
      </c>
      <c r="G7" s="301"/>
      <c r="H7" s="302"/>
    </row>
    <row r="8" spans="1:9" ht="20.100000000000001" customHeight="1" x14ac:dyDescent="0.2">
      <c r="A8" s="283" t="s">
        <v>17</v>
      </c>
      <c r="B8" s="284"/>
      <c r="C8" s="284"/>
      <c r="D8" s="285"/>
      <c r="E8" s="267" t="s">
        <v>12</v>
      </c>
      <c r="F8" s="268"/>
      <c r="G8" s="268"/>
      <c r="H8" s="269"/>
    </row>
    <row r="9" spans="1:9" ht="20.100000000000001" customHeight="1" x14ac:dyDescent="0.2">
      <c r="A9" s="283" t="s">
        <v>18</v>
      </c>
      <c r="B9" s="284"/>
      <c r="C9" s="284"/>
      <c r="D9" s="285"/>
      <c r="E9" s="298" t="s">
        <v>8</v>
      </c>
      <c r="F9" s="296" t="s">
        <v>6</v>
      </c>
      <c r="G9" s="10" t="s">
        <v>20</v>
      </c>
      <c r="H9" s="7" t="s">
        <v>7</v>
      </c>
    </row>
    <row r="10" spans="1:9" ht="20.100000000000001" customHeight="1" thickBot="1" x14ac:dyDescent="0.25">
      <c r="A10" s="286" t="s">
        <v>19</v>
      </c>
      <c r="B10" s="287"/>
      <c r="C10" s="287"/>
      <c r="D10" s="288"/>
      <c r="E10" s="299"/>
      <c r="F10" s="297"/>
      <c r="G10" s="12" t="s">
        <v>9</v>
      </c>
      <c r="H10" s="58">
        <v>0.33479999999999999</v>
      </c>
    </row>
    <row r="11" spans="1:9" ht="3.75" customHeight="1" thickBot="1" x14ac:dyDescent="0.25">
      <c r="A11" s="291"/>
      <c r="B11" s="291"/>
      <c r="C11" s="291"/>
      <c r="D11" s="291"/>
      <c r="E11" s="291"/>
      <c r="F11" s="291"/>
      <c r="G11" s="291"/>
      <c r="H11" s="291"/>
    </row>
    <row r="12" spans="1:9" ht="39" thickBot="1" x14ac:dyDescent="0.25">
      <c r="A12" s="2" t="s">
        <v>0</v>
      </c>
      <c r="B12" s="3" t="s">
        <v>5</v>
      </c>
      <c r="C12" s="3" t="s">
        <v>1</v>
      </c>
      <c r="D12" s="3" t="s">
        <v>3</v>
      </c>
      <c r="E12" s="3" t="s">
        <v>2</v>
      </c>
      <c r="F12" s="4" t="s">
        <v>15</v>
      </c>
      <c r="G12" s="4" t="s">
        <v>16</v>
      </c>
      <c r="H12" s="5" t="s">
        <v>10</v>
      </c>
    </row>
    <row r="13" spans="1:9" s="59" customFormat="1" ht="18" customHeight="1" x14ac:dyDescent="0.2">
      <c r="A13" s="27">
        <v>1</v>
      </c>
      <c r="B13" s="28" t="s">
        <v>27</v>
      </c>
      <c r="C13" s="29" t="s">
        <v>28</v>
      </c>
      <c r="D13" s="30"/>
      <c r="E13" s="31"/>
      <c r="F13" s="31"/>
      <c r="G13" s="31"/>
      <c r="H13" s="32"/>
    </row>
    <row r="14" spans="1:9" ht="18" customHeight="1" x14ac:dyDescent="0.2">
      <c r="A14" s="33" t="s">
        <v>26</v>
      </c>
      <c r="B14" s="34" t="s">
        <v>23</v>
      </c>
      <c r="C14" s="35" t="s">
        <v>24</v>
      </c>
      <c r="D14" s="36" t="s">
        <v>25</v>
      </c>
      <c r="E14" s="37">
        <v>10</v>
      </c>
      <c r="F14" s="37">
        <v>233.32</v>
      </c>
      <c r="G14" s="37">
        <f>ROUND(F14+(F14*$H$10),2)</f>
        <v>311.44</v>
      </c>
      <c r="H14" s="38">
        <f>ROUND((E14*G14),2)</f>
        <v>3114.4</v>
      </c>
    </row>
    <row r="15" spans="1:9" ht="33.75" x14ac:dyDescent="0.2">
      <c r="A15" s="33" t="s">
        <v>29</v>
      </c>
      <c r="B15" s="34" t="s">
        <v>30</v>
      </c>
      <c r="C15" s="35" t="s">
        <v>31</v>
      </c>
      <c r="D15" s="36" t="s">
        <v>32</v>
      </c>
      <c r="E15" s="37">
        <v>1</v>
      </c>
      <c r="F15" s="37">
        <v>629.55999999999995</v>
      </c>
      <c r="G15" s="37">
        <f t="shared" ref="G15:G32" si="0">ROUND(F15+(F15*$H$10),2)</f>
        <v>840.34</v>
      </c>
      <c r="H15" s="38">
        <f t="shared" ref="H15:H32" si="1">ROUND((E15*G15),2)</f>
        <v>840.34</v>
      </c>
      <c r="I15" s="46"/>
    </row>
    <row r="16" spans="1:9" ht="18" customHeight="1" x14ac:dyDescent="0.2">
      <c r="A16" s="33"/>
      <c r="B16" s="34"/>
      <c r="C16" s="35"/>
      <c r="D16" s="36"/>
      <c r="E16" s="37"/>
      <c r="F16" s="37"/>
      <c r="G16" s="37">
        <f t="shared" si="0"/>
        <v>0</v>
      </c>
      <c r="H16" s="38">
        <f t="shared" si="1"/>
        <v>0</v>
      </c>
    </row>
    <row r="17" spans="1:9" ht="18" customHeight="1" x14ac:dyDescent="0.2">
      <c r="A17" s="39">
        <v>2</v>
      </c>
      <c r="B17" s="40" t="s">
        <v>33</v>
      </c>
      <c r="C17" s="41" t="s">
        <v>34</v>
      </c>
      <c r="D17" s="36"/>
      <c r="E17" s="37"/>
      <c r="F17" s="37"/>
      <c r="G17" s="37">
        <f t="shared" si="0"/>
        <v>0</v>
      </c>
      <c r="H17" s="38">
        <f t="shared" si="1"/>
        <v>0</v>
      </c>
    </row>
    <row r="18" spans="1:9" ht="22.5" x14ac:dyDescent="0.2">
      <c r="A18" s="33" t="s">
        <v>35</v>
      </c>
      <c r="B18" s="34" t="s">
        <v>44</v>
      </c>
      <c r="C18" s="35" t="s">
        <v>45</v>
      </c>
      <c r="D18" s="36" t="s">
        <v>25</v>
      </c>
      <c r="E18" s="37">
        <v>1000</v>
      </c>
      <c r="F18" s="37">
        <v>1.0900000000000001</v>
      </c>
      <c r="G18" s="37">
        <f t="shared" si="0"/>
        <v>1.45</v>
      </c>
      <c r="H18" s="38">
        <f t="shared" si="1"/>
        <v>1450</v>
      </c>
    </row>
    <row r="19" spans="1:9" s="59" customFormat="1" ht="67.5" x14ac:dyDescent="0.2">
      <c r="A19" s="33" t="s">
        <v>36</v>
      </c>
      <c r="B19" s="42" t="s">
        <v>47</v>
      </c>
      <c r="C19" s="35" t="s">
        <v>78</v>
      </c>
      <c r="D19" s="36" t="s">
        <v>48</v>
      </c>
      <c r="E19" s="37">
        <v>150</v>
      </c>
      <c r="F19" s="37">
        <v>9.1199999999999992</v>
      </c>
      <c r="G19" s="37">
        <f>ROUND(F19+(F19*$H$10),2)</f>
        <v>12.17</v>
      </c>
      <c r="H19" s="38">
        <f t="shared" si="1"/>
        <v>1825.5</v>
      </c>
    </row>
    <row r="20" spans="1:9" ht="22.5" x14ac:dyDescent="0.2">
      <c r="A20" s="33" t="s">
        <v>37</v>
      </c>
      <c r="B20" s="42" t="s">
        <v>50</v>
      </c>
      <c r="C20" s="35" t="s">
        <v>49</v>
      </c>
      <c r="D20" s="42" t="s">
        <v>51</v>
      </c>
      <c r="E20" s="37">
        <v>1500</v>
      </c>
      <c r="F20" s="37">
        <v>0.75</v>
      </c>
      <c r="G20" s="37">
        <f t="shared" si="0"/>
        <v>1</v>
      </c>
      <c r="H20" s="38">
        <f t="shared" si="1"/>
        <v>1500</v>
      </c>
    </row>
    <row r="21" spans="1:9" ht="18" customHeight="1" x14ac:dyDescent="0.2">
      <c r="A21" s="33" t="s">
        <v>38</v>
      </c>
      <c r="B21" s="42" t="s">
        <v>52</v>
      </c>
      <c r="C21" s="35" t="s">
        <v>53</v>
      </c>
      <c r="D21" s="36" t="s">
        <v>51</v>
      </c>
      <c r="E21" s="37">
        <v>698.4</v>
      </c>
      <c r="F21" s="37">
        <v>0.71</v>
      </c>
      <c r="G21" s="37">
        <f t="shared" si="0"/>
        <v>0.95</v>
      </c>
      <c r="H21" s="38">
        <f t="shared" si="1"/>
        <v>663.48</v>
      </c>
    </row>
    <row r="22" spans="1:9" ht="22.5" x14ac:dyDescent="0.2">
      <c r="A22" s="33" t="s">
        <v>39</v>
      </c>
      <c r="B22" s="42" t="s">
        <v>54</v>
      </c>
      <c r="C22" s="35" t="s">
        <v>77</v>
      </c>
      <c r="D22" s="42" t="s">
        <v>55</v>
      </c>
      <c r="E22" s="37">
        <v>2380</v>
      </c>
      <c r="F22" s="37">
        <v>0.31</v>
      </c>
      <c r="G22" s="37">
        <f t="shared" si="0"/>
        <v>0.41</v>
      </c>
      <c r="H22" s="38">
        <f t="shared" si="1"/>
        <v>975.8</v>
      </c>
    </row>
    <row r="23" spans="1:9" ht="33.75" x14ac:dyDescent="0.2">
      <c r="A23" s="33" t="s">
        <v>40</v>
      </c>
      <c r="B23" s="42" t="s">
        <v>57</v>
      </c>
      <c r="C23" s="35" t="s">
        <v>58</v>
      </c>
      <c r="D23" s="42" t="s">
        <v>25</v>
      </c>
      <c r="E23" s="37">
        <v>1000</v>
      </c>
      <c r="F23" s="37">
        <v>2.72</v>
      </c>
      <c r="G23" s="37">
        <f t="shared" si="0"/>
        <v>3.63</v>
      </c>
      <c r="H23" s="38">
        <f t="shared" si="1"/>
        <v>3630</v>
      </c>
    </row>
    <row r="24" spans="1:9" ht="45" x14ac:dyDescent="0.2">
      <c r="A24" s="33" t="s">
        <v>41</v>
      </c>
      <c r="B24" s="42" t="s">
        <v>56</v>
      </c>
      <c r="C24" s="35" t="s">
        <v>59</v>
      </c>
      <c r="D24" s="36" t="s">
        <v>25</v>
      </c>
      <c r="E24" s="37">
        <v>1000</v>
      </c>
      <c r="F24" s="37">
        <v>0.64</v>
      </c>
      <c r="G24" s="37">
        <f>ROUND(F24+(F24*$H$10),2)</f>
        <v>0.85</v>
      </c>
      <c r="H24" s="38">
        <f t="shared" si="1"/>
        <v>850</v>
      </c>
    </row>
    <row r="25" spans="1:9" ht="45" x14ac:dyDescent="0.2">
      <c r="A25" s="33" t="s">
        <v>42</v>
      </c>
      <c r="B25" s="42" t="s">
        <v>60</v>
      </c>
      <c r="C25" s="35" t="s">
        <v>61</v>
      </c>
      <c r="D25" s="42" t="s">
        <v>48</v>
      </c>
      <c r="E25" s="37">
        <v>30</v>
      </c>
      <c r="F25" s="37">
        <v>337.93</v>
      </c>
      <c r="G25" s="37">
        <f t="shared" si="0"/>
        <v>451.07</v>
      </c>
      <c r="H25" s="38">
        <f t="shared" si="1"/>
        <v>13532.1</v>
      </c>
      <c r="I25" s="46"/>
    </row>
    <row r="26" spans="1:9" ht="22.5" x14ac:dyDescent="0.2">
      <c r="A26" s="33" t="s">
        <v>43</v>
      </c>
      <c r="B26" s="42" t="s">
        <v>62</v>
      </c>
      <c r="C26" s="35" t="s">
        <v>63</v>
      </c>
      <c r="D26" s="42" t="s">
        <v>51</v>
      </c>
      <c r="E26" s="37">
        <v>300</v>
      </c>
      <c r="F26" s="37">
        <v>0.8</v>
      </c>
      <c r="G26" s="37">
        <f t="shared" si="0"/>
        <v>1.07</v>
      </c>
      <c r="H26" s="38">
        <f t="shared" si="1"/>
        <v>321</v>
      </c>
      <c r="I26" s="46"/>
    </row>
    <row r="27" spans="1:9" ht="18" customHeight="1" x14ac:dyDescent="0.2">
      <c r="A27" s="33"/>
      <c r="B27" s="34"/>
      <c r="C27" s="35"/>
      <c r="D27" s="36"/>
      <c r="E27" s="37"/>
      <c r="F27" s="37"/>
      <c r="G27" s="37">
        <f t="shared" si="0"/>
        <v>0</v>
      </c>
      <c r="H27" s="38">
        <f t="shared" si="1"/>
        <v>0</v>
      </c>
    </row>
    <row r="28" spans="1:9" ht="18" customHeight="1" x14ac:dyDescent="0.2">
      <c r="A28" s="39">
        <v>3</v>
      </c>
      <c r="B28" s="40" t="s">
        <v>64</v>
      </c>
      <c r="C28" s="41" t="s">
        <v>65</v>
      </c>
      <c r="D28" s="36"/>
      <c r="E28" s="37"/>
      <c r="F28" s="37"/>
      <c r="G28" s="37">
        <f t="shared" si="0"/>
        <v>0</v>
      </c>
      <c r="H28" s="38">
        <f t="shared" si="1"/>
        <v>0</v>
      </c>
    </row>
    <row r="29" spans="1:9" ht="18" customHeight="1" x14ac:dyDescent="0.2">
      <c r="A29" s="33" t="s">
        <v>66</v>
      </c>
      <c r="B29" s="42" t="s">
        <v>68</v>
      </c>
      <c r="C29" s="35" t="s">
        <v>67</v>
      </c>
      <c r="D29" s="36" t="s">
        <v>69</v>
      </c>
      <c r="E29" s="37">
        <v>400</v>
      </c>
      <c r="F29" s="37">
        <v>9.3699999999999992</v>
      </c>
      <c r="G29" s="37">
        <f>ROUND(F29+(F29*$H$10),2)</f>
        <v>12.51</v>
      </c>
      <c r="H29" s="38">
        <f t="shared" si="1"/>
        <v>5004</v>
      </c>
    </row>
    <row r="30" spans="1:9" ht="18" customHeight="1" x14ac:dyDescent="0.2">
      <c r="A30" s="33"/>
      <c r="B30" s="34"/>
      <c r="C30" s="35"/>
      <c r="D30" s="36"/>
      <c r="E30" s="37"/>
      <c r="F30" s="37"/>
      <c r="G30" s="37">
        <f t="shared" si="0"/>
        <v>0</v>
      </c>
      <c r="H30" s="38">
        <f t="shared" si="1"/>
        <v>0</v>
      </c>
    </row>
    <row r="31" spans="1:9" ht="18" customHeight="1" x14ac:dyDescent="0.2">
      <c r="A31" s="39">
        <v>4</v>
      </c>
      <c r="B31" s="40" t="s">
        <v>71</v>
      </c>
      <c r="C31" s="41" t="s">
        <v>73</v>
      </c>
      <c r="D31" s="36"/>
      <c r="E31" s="37"/>
      <c r="F31" s="37"/>
      <c r="G31" s="37">
        <f t="shared" si="0"/>
        <v>0</v>
      </c>
      <c r="H31" s="38">
        <f t="shared" si="1"/>
        <v>0</v>
      </c>
    </row>
    <row r="32" spans="1:9" ht="22.5" x14ac:dyDescent="0.2">
      <c r="A32" s="33" t="s">
        <v>72</v>
      </c>
      <c r="B32" s="42" t="s">
        <v>70</v>
      </c>
      <c r="C32" s="35" t="s">
        <v>74</v>
      </c>
      <c r="D32" s="36" t="s">
        <v>69</v>
      </c>
      <c r="E32" s="37">
        <v>400</v>
      </c>
      <c r="F32" s="37">
        <v>23.56</v>
      </c>
      <c r="G32" s="37">
        <f t="shared" si="0"/>
        <v>31.45</v>
      </c>
      <c r="H32" s="38">
        <f t="shared" si="1"/>
        <v>12580</v>
      </c>
    </row>
    <row r="33" spans="1:8" ht="18" customHeight="1" x14ac:dyDescent="0.2">
      <c r="A33" s="33"/>
      <c r="B33" s="34"/>
      <c r="C33" s="35"/>
      <c r="D33" s="36"/>
      <c r="E33" s="37"/>
      <c r="F33" s="37"/>
      <c r="G33" s="37">
        <f t="shared" ref="G33:G38" si="2">F33+(F33*$H$10)</f>
        <v>0</v>
      </c>
      <c r="H33" s="38">
        <f t="shared" ref="H33:H39" si="3">E33*G33</f>
        <v>0</v>
      </c>
    </row>
    <row r="34" spans="1:8" ht="18" customHeight="1" x14ac:dyDescent="0.2">
      <c r="A34" s="33"/>
      <c r="B34" s="34"/>
      <c r="C34" s="35"/>
      <c r="D34" s="36"/>
      <c r="E34" s="37"/>
      <c r="F34" s="37"/>
      <c r="G34" s="37">
        <f t="shared" si="2"/>
        <v>0</v>
      </c>
      <c r="H34" s="38">
        <f t="shared" si="3"/>
        <v>0</v>
      </c>
    </row>
    <row r="35" spans="1:8" ht="18" customHeight="1" x14ac:dyDescent="0.2">
      <c r="A35" s="33"/>
      <c r="B35" s="34"/>
      <c r="C35" s="278" t="s">
        <v>79</v>
      </c>
      <c r="D35" s="36"/>
      <c r="E35" s="37"/>
      <c r="F35" s="37"/>
      <c r="G35" s="37">
        <f t="shared" si="2"/>
        <v>0</v>
      </c>
      <c r="H35" s="38">
        <f t="shared" si="3"/>
        <v>0</v>
      </c>
    </row>
    <row r="36" spans="1:8" ht="18" customHeight="1" x14ac:dyDescent="0.2">
      <c r="A36" s="33"/>
      <c r="B36" s="34"/>
      <c r="C36" s="279"/>
      <c r="D36" s="36"/>
      <c r="E36" s="37"/>
      <c r="F36" s="37"/>
      <c r="G36" s="37">
        <f t="shared" si="2"/>
        <v>0</v>
      </c>
      <c r="H36" s="38">
        <f t="shared" si="3"/>
        <v>0</v>
      </c>
    </row>
    <row r="37" spans="1:8" ht="18" customHeight="1" x14ac:dyDescent="0.2">
      <c r="A37" s="14"/>
      <c r="B37" s="15"/>
      <c r="C37" s="16"/>
      <c r="D37" s="17"/>
      <c r="E37" s="18"/>
      <c r="F37" s="18"/>
      <c r="G37" s="18">
        <f t="shared" si="2"/>
        <v>0</v>
      </c>
      <c r="H37" s="19">
        <f t="shared" si="3"/>
        <v>0</v>
      </c>
    </row>
    <row r="38" spans="1:8" ht="18" customHeight="1" x14ac:dyDescent="0.2">
      <c r="A38" s="14"/>
      <c r="B38" s="15"/>
      <c r="C38" s="16"/>
      <c r="D38" s="20"/>
      <c r="E38" s="18"/>
      <c r="F38" s="18"/>
      <c r="G38" s="18">
        <f t="shared" si="2"/>
        <v>0</v>
      </c>
      <c r="H38" s="19">
        <f t="shared" si="3"/>
        <v>0</v>
      </c>
    </row>
    <row r="39" spans="1:8" ht="18" customHeight="1" thickBot="1" x14ac:dyDescent="0.25">
      <c r="A39" s="23"/>
      <c r="B39" s="24"/>
      <c r="C39" s="25"/>
      <c r="D39" s="26"/>
      <c r="E39" s="21"/>
      <c r="F39" s="21"/>
      <c r="G39" s="21">
        <f>F39*$H$10</f>
        <v>0</v>
      </c>
      <c r="H39" s="22">
        <f t="shared" si="3"/>
        <v>0</v>
      </c>
    </row>
    <row r="40" spans="1:8" ht="18" customHeight="1" thickBot="1" x14ac:dyDescent="0.25">
      <c r="A40" s="289" t="s">
        <v>75</v>
      </c>
      <c r="B40" s="290"/>
      <c r="C40" s="290"/>
      <c r="D40" s="290"/>
      <c r="E40" s="290"/>
      <c r="F40" s="290"/>
      <c r="G40" s="290"/>
      <c r="H40" s="45">
        <f>SUM(H13:H39)</f>
        <v>46286.619999999995</v>
      </c>
    </row>
    <row r="41" spans="1:8" ht="14.25" customHeight="1" x14ac:dyDescent="0.2">
      <c r="A41" s="43"/>
      <c r="B41" s="43"/>
      <c r="C41" s="43"/>
      <c r="D41" s="43"/>
      <c r="E41" s="43"/>
      <c r="F41" s="43"/>
      <c r="G41" s="43"/>
      <c r="H41" s="44"/>
    </row>
    <row r="42" spans="1:8" ht="11.25" customHeight="1" x14ac:dyDescent="0.2">
      <c r="A42" s="1"/>
      <c r="B42" s="1"/>
      <c r="C42" s="1"/>
      <c r="D42" s="1"/>
      <c r="E42" s="1"/>
      <c r="F42" s="1"/>
      <c r="G42" s="1"/>
      <c r="H42" s="1"/>
    </row>
    <row r="43" spans="1:8" ht="11.25" customHeight="1" x14ac:dyDescent="0.2">
      <c r="A43" s="1"/>
      <c r="B43" s="260"/>
      <c r="C43" s="260"/>
      <c r="D43" s="1"/>
      <c r="E43" s="260"/>
      <c r="F43" s="260"/>
      <c r="G43" s="8"/>
      <c r="H43" s="1"/>
    </row>
    <row r="44" spans="1:8" x14ac:dyDescent="0.2">
      <c r="A44" s="6"/>
      <c r="B44" s="282" t="s">
        <v>13</v>
      </c>
      <c r="C44" s="282"/>
      <c r="D44" s="6"/>
      <c r="E44" s="258" t="s">
        <v>11</v>
      </c>
      <c r="F44" s="258"/>
      <c r="G44" s="9"/>
      <c r="H44" s="6"/>
    </row>
    <row r="47" spans="1:8" ht="11.25" customHeight="1" x14ac:dyDescent="0.2">
      <c r="A47" s="1"/>
      <c r="B47" s="260"/>
      <c r="C47" s="260"/>
      <c r="D47" s="1"/>
      <c r="E47" s="276"/>
      <c r="F47" s="276"/>
      <c r="G47" s="8"/>
      <c r="H47" s="1"/>
    </row>
    <row r="48" spans="1:8" x14ac:dyDescent="0.2">
      <c r="A48" s="6"/>
      <c r="B48" s="258" t="s">
        <v>14</v>
      </c>
      <c r="C48" s="258"/>
      <c r="D48" s="6"/>
      <c r="E48" s="277"/>
      <c r="F48" s="277"/>
      <c r="G48" s="9"/>
      <c r="H48" s="6"/>
    </row>
    <row r="49" ht="12" customHeight="1" x14ac:dyDescent="0.2"/>
    <row r="50" ht="11.25" customHeight="1" x14ac:dyDescent="0.2"/>
    <row r="51" ht="12" customHeight="1" x14ac:dyDescent="0.2"/>
    <row r="52" ht="14.1" customHeight="1" x14ac:dyDescent="0.2"/>
    <row r="53" ht="4.5" customHeight="1" x14ac:dyDescent="0.2"/>
  </sheetData>
  <mergeCells count="26">
    <mergeCell ref="C1:H1"/>
    <mergeCell ref="A1:B1"/>
    <mergeCell ref="B44:C44"/>
    <mergeCell ref="E44:F44"/>
    <mergeCell ref="E43:F43"/>
    <mergeCell ref="B43:C43"/>
    <mergeCell ref="A8:D8"/>
    <mergeCell ref="A10:D10"/>
    <mergeCell ref="A9:D9"/>
    <mergeCell ref="A40:G40"/>
    <mergeCell ref="A11:H11"/>
    <mergeCell ref="A3:H3"/>
    <mergeCell ref="A2:H2"/>
    <mergeCell ref="F9:F10"/>
    <mergeCell ref="E9:E10"/>
    <mergeCell ref="F7:H7"/>
    <mergeCell ref="E47:F47"/>
    <mergeCell ref="B48:C48"/>
    <mergeCell ref="E48:F48"/>
    <mergeCell ref="B47:C47"/>
    <mergeCell ref="C35:C36"/>
    <mergeCell ref="A6:E6"/>
    <mergeCell ref="A7:E7"/>
    <mergeCell ref="E8:H8"/>
    <mergeCell ref="A4:H4"/>
    <mergeCell ref="F6:H6"/>
  </mergeCells>
  <phoneticPr fontId="2" type="noConversion"/>
  <pageMargins left="0.78740157480314965" right="0.19685039370078741" top="0.39370078740157483" bottom="0.39370078740157483" header="0" footer="0"/>
  <pageSetup paperSize="9" scale="77" orientation="portrait" r:id="rId1"/>
  <headerFooter alignWithMargins="0"/>
  <drawing r:id="rId2"/>
  <legacyDrawing r:id="rId3"/>
  <oleObjects>
    <mc:AlternateContent xmlns:mc="http://schemas.openxmlformats.org/markup-compatibility/2006">
      <mc:Choice Requires="x14">
        <oleObject progId="Word.Picture.8" shapeId="5123" r:id="rId4">
          <objectPr defaultSize="0" autoPict="0" r:id="rId5">
            <anchor moveWithCells="1">
              <from>
                <xdr:col>1</xdr:col>
                <xdr:colOff>0</xdr:colOff>
                <xdr:row>0</xdr:row>
                <xdr:rowOff>85725</xdr:rowOff>
              </from>
              <to>
                <xdr:col>2</xdr:col>
                <xdr:colOff>133350</xdr:colOff>
                <xdr:row>0</xdr:row>
                <xdr:rowOff>704850</xdr:rowOff>
              </to>
            </anchor>
          </objectPr>
        </oleObject>
      </mc:Choice>
      <mc:Fallback>
        <oleObject progId="Word.Picture.8" shapeId="512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Planilha Orcamentaria</vt:lpstr>
      <vt:lpstr>CRONOGRAMA FISICO FINANCEIRO</vt:lpstr>
      <vt:lpstr>MODELO</vt:lpstr>
      <vt:lpstr>'CRONOGRAMA FISICO FINANCEIRO'!Area_de_impressao</vt:lpstr>
      <vt:lpstr>MODELO!Area_de_impressao</vt:lpstr>
      <vt:lpstr>'Planilha Orcamentaria'!Area_de_impressao</vt:lpstr>
    </vt:vector>
  </TitlesOfParts>
  <Company>Setop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Setop</dc:creator>
  <cp:lastModifiedBy>Windows</cp:lastModifiedBy>
  <cp:lastPrinted>2024-04-25T10:37:25Z</cp:lastPrinted>
  <dcterms:created xsi:type="dcterms:W3CDTF">2006-09-22T13:55:22Z</dcterms:created>
  <dcterms:modified xsi:type="dcterms:W3CDTF">2024-04-25T10:54:34Z</dcterms:modified>
</cp:coreProperties>
</file>